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C:\Users\sures\OneDrive\Desktop\NLS_FIRE TENDER DRAWINGS_05.03.2025\DOCUMENTS\"/>
    </mc:Choice>
  </mc:AlternateContent>
  <xr:revisionPtr revIDLastSave="14" documentId="13_ncr:1_{FA24CB5F-41E3-4F22-92AF-BCFDC3482ED0}" xr6:coauthVersionLast="36" xr6:coauthVersionMax="47" xr10:uidLastSave="{E3ACB73B-4805-4A42-937E-85C08B8C39EB}"/>
  <bookViews>
    <workbookView xWindow="0" yWindow="0" windowWidth="23040" windowHeight="8940" tabRatio="894" xr2:uid="{00000000-000D-0000-FFFF-FFFF00000000}"/>
  </bookViews>
  <sheets>
    <sheet name="SUMMARY" sheetId="1" r:id="rId1"/>
    <sheet name="BOQ" sheetId="10" r:id="rId2"/>
    <sheet name="FPS_BOQ" sheetId="2" state="hidden" r:id="rId3"/>
  </sheets>
  <definedNames>
    <definedName name="_xlnm.Print_Area" localSheetId="2">FPS_BOQ!$A$1:$H$431</definedName>
    <definedName name="_xlnm.Print_Area" localSheetId="0">SUMMARY!$A$1:$D$42</definedName>
    <definedName name="_xlnm.Print_Titles" localSheetId="1">BOQ!$1:$3</definedName>
    <definedName name="_xlnm.Print_Titles" localSheetId="2">FPS_BOQ!$1:$3</definedName>
  </definedNames>
  <calcPr calcId="191029"/>
</workbook>
</file>

<file path=xl/calcChain.xml><?xml version="1.0" encoding="utf-8"?>
<calcChain xmlns="http://schemas.openxmlformats.org/spreadsheetml/2006/main">
  <c r="H183" i="10" l="1"/>
  <c r="D21" i="1" s="1"/>
  <c r="G183" i="10"/>
  <c r="C21" i="1" s="1"/>
  <c r="D127" i="10" l="1"/>
  <c r="G153" i="10" l="1"/>
  <c r="H153" i="10"/>
  <c r="D85" i="10"/>
  <c r="D83" i="10"/>
  <c r="D126" i="10" l="1"/>
  <c r="D128" i="10" l="1"/>
  <c r="H167" i="10" l="1"/>
  <c r="G167" i="10" l="1"/>
  <c r="C17" i="1" s="1"/>
  <c r="D17" i="1"/>
  <c r="D15" i="1"/>
  <c r="G174" i="10"/>
  <c r="C19" i="1" s="1"/>
  <c r="H174" i="10"/>
  <c r="D19" i="1" s="1"/>
  <c r="C15" i="1" l="1"/>
  <c r="H96" i="10" l="1"/>
  <c r="D9" i="1" s="1"/>
  <c r="G96" i="10"/>
  <c r="C9" i="1" s="1"/>
  <c r="G87" i="10"/>
  <c r="C7" i="1" s="1"/>
  <c r="H87" i="10"/>
  <c r="D7" i="1" s="1"/>
  <c r="H133" i="10"/>
  <c r="D13" i="1" s="1"/>
  <c r="G133" i="10" l="1"/>
  <c r="C13" i="1" s="1"/>
  <c r="H59" i="10" l="1"/>
  <c r="G105" i="10" l="1"/>
  <c r="C11" i="1" s="1"/>
  <c r="H105" i="10"/>
  <c r="D11" i="1" s="1"/>
  <c r="D5" i="1"/>
  <c r="G59" i="10"/>
  <c r="C5" i="1" l="1"/>
  <c r="D193" i="2"/>
  <c r="D190" i="2"/>
  <c r="D198" i="2"/>
  <c r="D197" i="2"/>
  <c r="D225" i="2"/>
  <c r="D224" i="2"/>
  <c r="D284" i="2" l="1"/>
  <c r="D283" i="2"/>
  <c r="D282" i="2"/>
  <c r="D236" i="2" l="1"/>
  <c r="D239" i="2"/>
  <c r="H361" i="2" l="1"/>
  <c r="G361" i="2"/>
  <c r="D268" i="2" l="1"/>
  <c r="D264" i="2"/>
  <c r="H430" i="2" l="1"/>
  <c r="G430" i="2"/>
  <c r="H429" i="2"/>
  <c r="G429" i="2"/>
  <c r="H428" i="2"/>
  <c r="G428" i="2"/>
  <c r="H427" i="2"/>
  <c r="G427" i="2"/>
  <c r="H426" i="2"/>
  <c r="G426" i="2"/>
  <c r="H425" i="2"/>
  <c r="G425" i="2"/>
  <c r="H424" i="2"/>
  <c r="G424" i="2"/>
  <c r="H423" i="2"/>
  <c r="G423" i="2"/>
  <c r="H420" i="2"/>
  <c r="G420" i="2"/>
  <c r="H419" i="2"/>
  <c r="G419" i="2"/>
  <c r="H417" i="2"/>
  <c r="G417" i="2"/>
  <c r="H415" i="2"/>
  <c r="G415" i="2"/>
  <c r="H414" i="2"/>
  <c r="G414" i="2"/>
  <c r="H413" i="2"/>
  <c r="G413" i="2"/>
  <c r="H412" i="2"/>
  <c r="G412" i="2"/>
  <c r="H411" i="2"/>
  <c r="G411" i="2"/>
  <c r="H409" i="2"/>
  <c r="G409" i="2"/>
  <c r="H408" i="2"/>
  <c r="G408" i="2"/>
  <c r="H405" i="2"/>
  <c r="G405" i="2"/>
  <c r="H403" i="2"/>
  <c r="G403" i="2"/>
  <c r="H402" i="2"/>
  <c r="G402" i="2"/>
  <c r="H401" i="2"/>
  <c r="G401" i="2"/>
  <c r="H399" i="2"/>
  <c r="G399" i="2"/>
  <c r="H396" i="2"/>
  <c r="G396" i="2"/>
  <c r="H395" i="2"/>
  <c r="G395" i="2"/>
  <c r="H391" i="2"/>
  <c r="G391" i="2"/>
  <c r="H388" i="2"/>
  <c r="G388" i="2"/>
  <c r="H387" i="2"/>
  <c r="G387" i="2"/>
  <c r="H386" i="2"/>
  <c r="G386" i="2"/>
  <c r="H385" i="2"/>
  <c r="G385" i="2"/>
  <c r="H383" i="2"/>
  <c r="G383" i="2"/>
  <c r="H382" i="2"/>
  <c r="G382" i="2"/>
  <c r="H381" i="2"/>
  <c r="G381" i="2"/>
  <c r="H380" i="2"/>
  <c r="G380" i="2"/>
  <c r="H379" i="2"/>
  <c r="G379" i="2"/>
  <c r="H378" i="2"/>
  <c r="G378" i="2"/>
  <c r="H377" i="2"/>
  <c r="G377" i="2"/>
  <c r="H376" i="2"/>
  <c r="G376" i="2"/>
  <c r="H375" i="2"/>
  <c r="G375" i="2"/>
  <c r="H374" i="2"/>
  <c r="G374" i="2"/>
  <c r="H373" i="2"/>
  <c r="G373" i="2"/>
  <c r="H371" i="2"/>
  <c r="G371" i="2"/>
  <c r="H369" i="2"/>
  <c r="G369" i="2"/>
  <c r="H365" i="2"/>
  <c r="G365" i="2"/>
  <c r="H364" i="2"/>
  <c r="G364" i="2"/>
  <c r="H363" i="2"/>
  <c r="G363" i="2"/>
  <c r="H362" i="2"/>
  <c r="G362" i="2"/>
  <c r="H360" i="2"/>
  <c r="G360" i="2"/>
  <c r="H356" i="2"/>
  <c r="G356" i="2"/>
  <c r="H355" i="2"/>
  <c r="G355" i="2"/>
  <c r="H354" i="2"/>
  <c r="G354" i="2"/>
  <c r="H353" i="2"/>
  <c r="G353" i="2"/>
  <c r="H352" i="2"/>
  <c r="G352" i="2"/>
  <c r="H351" i="2"/>
  <c r="G351" i="2"/>
  <c r="H350" i="2"/>
  <c r="G350" i="2"/>
  <c r="H349" i="2"/>
  <c r="G349" i="2"/>
  <c r="H348" i="2"/>
  <c r="G348" i="2"/>
  <c r="H332" i="2"/>
  <c r="G332" i="2"/>
  <c r="H331" i="2"/>
  <c r="G331" i="2"/>
  <c r="H326" i="2"/>
  <c r="G326" i="2"/>
  <c r="H325" i="2"/>
  <c r="G325" i="2"/>
  <c r="H324" i="2"/>
  <c r="G324" i="2"/>
  <c r="H323" i="2"/>
  <c r="G323" i="2"/>
  <c r="H322" i="2"/>
  <c r="G322" i="2"/>
  <c r="H321" i="2"/>
  <c r="G321" i="2"/>
  <c r="H317" i="2"/>
  <c r="G317" i="2"/>
  <c r="H316" i="2"/>
  <c r="G316" i="2"/>
  <c r="H315" i="2"/>
  <c r="G315" i="2"/>
  <c r="H314" i="2"/>
  <c r="G314" i="2"/>
  <c r="H312" i="2"/>
  <c r="G312" i="2"/>
  <c r="H311" i="2"/>
  <c r="G311" i="2"/>
  <c r="H307" i="2"/>
  <c r="G307" i="2"/>
  <c r="H305" i="2"/>
  <c r="G305" i="2"/>
  <c r="H303" i="2"/>
  <c r="G303" i="2"/>
  <c r="H302" i="2"/>
  <c r="G302" i="2"/>
  <c r="H299" i="2"/>
  <c r="G299" i="2"/>
  <c r="H294" i="2"/>
  <c r="G294" i="2"/>
  <c r="H293" i="2"/>
  <c r="G293" i="2"/>
  <c r="H292" i="2"/>
  <c r="G292" i="2"/>
  <c r="H291" i="2"/>
  <c r="G291" i="2"/>
  <c r="H290" i="2"/>
  <c r="G290" i="2"/>
  <c r="H289" i="2"/>
  <c r="G289" i="2"/>
  <c r="H288" i="2"/>
  <c r="G288" i="2"/>
  <c r="H286" i="2"/>
  <c r="G286" i="2"/>
  <c r="H284" i="2"/>
  <c r="G284" i="2"/>
  <c r="H283" i="2"/>
  <c r="G283" i="2"/>
  <c r="H282" i="2"/>
  <c r="G282" i="2"/>
  <c r="H280" i="2"/>
  <c r="G280" i="2"/>
  <c r="H278" i="2"/>
  <c r="G278" i="2"/>
  <c r="H276" i="2"/>
  <c r="G276" i="2"/>
  <c r="H275" i="2"/>
  <c r="G275" i="2"/>
  <c r="H273" i="2"/>
  <c r="G273" i="2"/>
  <c r="H271" i="2"/>
  <c r="G271" i="2"/>
  <c r="H270" i="2"/>
  <c r="G270" i="2"/>
  <c r="H269" i="2"/>
  <c r="G269" i="2"/>
  <c r="H268" i="2"/>
  <c r="G268" i="2"/>
  <c r="H267" i="2"/>
  <c r="G267" i="2"/>
  <c r="H266" i="2"/>
  <c r="G266" i="2"/>
  <c r="H265" i="2"/>
  <c r="G265" i="2"/>
  <c r="H264" i="2"/>
  <c r="G264" i="2"/>
  <c r="H260" i="2"/>
  <c r="G260" i="2"/>
  <c r="H259" i="2"/>
  <c r="G259" i="2"/>
  <c r="H258" i="2"/>
  <c r="G258" i="2"/>
  <c r="H257" i="2"/>
  <c r="G257" i="2"/>
  <c r="H255" i="2"/>
  <c r="G255" i="2"/>
  <c r="H254" i="2"/>
  <c r="G254" i="2"/>
  <c r="H252" i="2"/>
  <c r="G252" i="2"/>
  <c r="H251" i="2"/>
  <c r="G251" i="2"/>
  <c r="H250" i="2"/>
  <c r="G250" i="2"/>
  <c r="H249" i="2"/>
  <c r="G249" i="2"/>
  <c r="H247" i="2"/>
  <c r="G247" i="2"/>
  <c r="H246" i="2"/>
  <c r="G246" i="2"/>
  <c r="H245" i="2"/>
  <c r="G245" i="2"/>
  <c r="H244" i="2"/>
  <c r="G244" i="2"/>
  <c r="H243" i="2"/>
  <c r="G243" i="2"/>
  <c r="H242" i="2"/>
  <c r="G242" i="2"/>
  <c r="H239" i="2"/>
  <c r="G239" i="2"/>
  <c r="H237" i="2"/>
  <c r="G237" i="2"/>
  <c r="H236" i="2"/>
  <c r="G236" i="2"/>
  <c r="H234" i="2"/>
  <c r="G234" i="2"/>
  <c r="H232" i="2"/>
  <c r="G232" i="2"/>
  <c r="H230" i="2"/>
  <c r="G230" i="2"/>
  <c r="H229" i="2"/>
  <c r="G229" i="2"/>
  <c r="H228" i="2"/>
  <c r="G228" i="2"/>
  <c r="H227" i="2"/>
  <c r="G227" i="2"/>
  <c r="H225" i="2"/>
  <c r="G225" i="2"/>
  <c r="H224" i="2"/>
  <c r="G224" i="2"/>
  <c r="H223" i="2"/>
  <c r="G223" i="2"/>
  <c r="H222" i="2"/>
  <c r="G222" i="2"/>
  <c r="H218" i="2"/>
  <c r="G218" i="2"/>
  <c r="H216" i="2"/>
  <c r="G216" i="2"/>
  <c r="H214" i="2"/>
  <c r="G214" i="2"/>
  <c r="H213" i="2"/>
  <c r="G213" i="2"/>
  <c r="H212" i="2"/>
  <c r="G212" i="2"/>
  <c r="H210" i="2"/>
  <c r="G210" i="2"/>
  <c r="H209" i="2"/>
  <c r="G209" i="2"/>
  <c r="H208" i="2"/>
  <c r="G208" i="2"/>
  <c r="H206" i="2"/>
  <c r="G206" i="2"/>
  <c r="H205" i="2"/>
  <c r="G205" i="2"/>
  <c r="H203" i="2"/>
  <c r="G203" i="2"/>
  <c r="H201" i="2"/>
  <c r="G201" i="2"/>
  <c r="H199" i="2"/>
  <c r="G199" i="2"/>
  <c r="H198" i="2"/>
  <c r="G198" i="2"/>
  <c r="H197" i="2"/>
  <c r="G197" i="2"/>
  <c r="H196" i="2"/>
  <c r="G196" i="2"/>
  <c r="H195" i="2"/>
  <c r="G195" i="2"/>
  <c r="H194" i="2"/>
  <c r="G194" i="2"/>
  <c r="H193" i="2"/>
  <c r="G193" i="2"/>
  <c r="H191" i="2"/>
  <c r="G191" i="2"/>
  <c r="H190" i="2"/>
  <c r="G190" i="2"/>
  <c r="H188" i="2"/>
  <c r="G188" i="2"/>
  <c r="H187" i="2"/>
  <c r="G187" i="2"/>
  <c r="H186" i="2"/>
  <c r="G186" i="2"/>
  <c r="H185" i="2"/>
  <c r="G185" i="2"/>
  <c r="H183" i="2"/>
  <c r="G183" i="2"/>
  <c r="H182" i="2"/>
  <c r="G182" i="2"/>
  <c r="H180" i="2"/>
  <c r="G180" i="2"/>
  <c r="H179" i="2"/>
  <c r="G179" i="2"/>
  <c r="H178" i="2"/>
  <c r="G178" i="2"/>
  <c r="H177" i="2"/>
  <c r="G177" i="2"/>
  <c r="H176" i="2"/>
  <c r="G176" i="2"/>
  <c r="H174" i="2"/>
  <c r="G174" i="2"/>
  <c r="H173" i="2"/>
  <c r="G173" i="2"/>
  <c r="H172" i="2"/>
  <c r="G172" i="2"/>
  <c r="H171" i="2"/>
  <c r="G171" i="2"/>
  <c r="H170" i="2"/>
  <c r="G170" i="2"/>
  <c r="H168" i="2"/>
  <c r="G168" i="2"/>
  <c r="H167" i="2"/>
  <c r="G167" i="2"/>
  <c r="H166" i="2"/>
  <c r="G166" i="2"/>
  <c r="H164" i="2"/>
  <c r="G164" i="2"/>
  <c r="H163" i="2"/>
  <c r="G163" i="2"/>
  <c r="H162" i="2"/>
  <c r="G162" i="2"/>
  <c r="H161" i="2"/>
  <c r="G161" i="2"/>
  <c r="H159" i="2"/>
  <c r="G159" i="2"/>
  <c r="H158" i="2"/>
  <c r="G158" i="2"/>
  <c r="H157" i="2"/>
  <c r="G157" i="2"/>
  <c r="H156" i="2"/>
  <c r="G156" i="2"/>
  <c r="H155" i="2"/>
  <c r="G155" i="2"/>
  <c r="H154" i="2"/>
  <c r="G154" i="2"/>
  <c r="H153" i="2"/>
  <c r="G153" i="2"/>
  <c r="H151" i="2"/>
  <c r="G151" i="2"/>
  <c r="H150" i="2"/>
  <c r="G150" i="2"/>
  <c r="H149" i="2"/>
  <c r="G149" i="2"/>
  <c r="H147" i="2"/>
  <c r="G147" i="2"/>
  <c r="H146" i="2"/>
  <c r="G146" i="2"/>
  <c r="H144" i="2"/>
  <c r="G144" i="2"/>
  <c r="H143" i="2"/>
  <c r="G143" i="2"/>
  <c r="H142" i="2"/>
  <c r="G142" i="2"/>
  <c r="H139" i="2"/>
  <c r="G139" i="2"/>
  <c r="H138" i="2"/>
  <c r="G138" i="2"/>
  <c r="H137" i="2"/>
  <c r="G137" i="2"/>
  <c r="H136" i="2"/>
  <c r="G136" i="2"/>
  <c r="H135" i="2"/>
  <c r="G135" i="2"/>
  <c r="H133" i="2"/>
  <c r="G133" i="2"/>
  <c r="H26" i="2"/>
  <c r="G26" i="2"/>
  <c r="H11" i="2"/>
  <c r="G11" i="2"/>
  <c r="G6" i="2"/>
  <c r="H6" i="2"/>
  <c r="G7" i="2"/>
  <c r="H7" i="2"/>
  <c r="G8" i="2"/>
  <c r="H8" i="2"/>
  <c r="G9" i="2"/>
  <c r="H9" i="2"/>
  <c r="D240" i="2" l="1"/>
  <c r="G240" i="2" l="1"/>
  <c r="H240" i="2"/>
  <c r="H298" i="2"/>
  <c r="G298" i="2"/>
  <c r="H297" i="2"/>
  <c r="G297" i="2"/>
  <c r="H296" i="2"/>
  <c r="H308" i="2" s="1"/>
  <c r="G296" i="2"/>
  <c r="D393" i="2"/>
  <c r="H393" i="2" l="1"/>
  <c r="G393" i="2"/>
  <c r="D330" i="2"/>
  <c r="H330" i="2" l="1"/>
  <c r="G330" i="2"/>
  <c r="G318" i="2"/>
  <c r="H318" i="2"/>
  <c r="H406" i="2" l="1"/>
  <c r="G406" i="2" l="1"/>
  <c r="G397" i="2" l="1"/>
  <c r="H397" i="2"/>
  <c r="G366" i="2"/>
  <c r="H366" i="2"/>
  <c r="G308" i="2"/>
  <c r="G261" i="2"/>
  <c r="H261" i="2"/>
  <c r="G421" i="2"/>
  <c r="H421" i="2"/>
  <c r="G357" i="2"/>
  <c r="H357" i="2"/>
  <c r="G431" i="2" l="1"/>
  <c r="H431" i="2"/>
  <c r="G327" i="2" l="1"/>
  <c r="H327" i="2"/>
  <c r="H5" i="2"/>
  <c r="H219" i="2" s="1"/>
  <c r="G5" i="2"/>
  <c r="G219" i="2" l="1"/>
  <c r="C23" i="1" s="1"/>
  <c r="D23" i="1"/>
  <c r="C25" i="1" l="1"/>
  <c r="C27" i="1" s="1"/>
  <c r="C29" i="1" s="1"/>
</calcChain>
</file>

<file path=xl/sharedStrings.xml><?xml version="1.0" encoding="utf-8"?>
<sst xmlns="http://schemas.openxmlformats.org/spreadsheetml/2006/main" count="1273" uniqueCount="514">
  <si>
    <t>SL. NO</t>
  </si>
  <si>
    <t xml:space="preserve"> DESCRIPTION OF WORK</t>
  </si>
  <si>
    <t>UNIT</t>
  </si>
  <si>
    <t>SUPPLY AMOUNT (INR)</t>
  </si>
  <si>
    <t>INSTALLATION AMOUNT (INR)</t>
  </si>
  <si>
    <t>A</t>
  </si>
  <si>
    <t>Nos</t>
  </si>
  <si>
    <t>a</t>
  </si>
  <si>
    <t>b</t>
  </si>
  <si>
    <t>c</t>
  </si>
  <si>
    <t>d</t>
  </si>
  <si>
    <t>e</t>
  </si>
  <si>
    <t>f</t>
  </si>
  <si>
    <t>g</t>
  </si>
  <si>
    <t>Rmt</t>
  </si>
  <si>
    <t xml:space="preserve">150mm nominal dia  </t>
  </si>
  <si>
    <t>150mm nominal dia</t>
  </si>
  <si>
    <t>65mm nominal dia</t>
  </si>
  <si>
    <t>80mm nominal dia</t>
  </si>
  <si>
    <t>B</t>
  </si>
  <si>
    <t>HYDRANT SYSTEM:</t>
  </si>
  <si>
    <t>25mm nominal dia</t>
  </si>
  <si>
    <t>100mm nominal dia</t>
  </si>
  <si>
    <t>C</t>
  </si>
  <si>
    <t>CIVIL WORKS:</t>
  </si>
  <si>
    <t>D</t>
  </si>
  <si>
    <t>AUTOMATIC SPRINKLER SYSTEM:</t>
  </si>
  <si>
    <t>50mm nominal dia</t>
  </si>
  <si>
    <t>40mm nominal dia</t>
  </si>
  <si>
    <t>32mm nominal dia</t>
  </si>
  <si>
    <t>25mm dia</t>
  </si>
  <si>
    <t xml:space="preserve">50mm dia </t>
  </si>
  <si>
    <t xml:space="preserve">25mm dia </t>
  </si>
  <si>
    <t>E</t>
  </si>
  <si>
    <t>Cost for addition / deletion of extra loop cards in to the panel mentioned above.</t>
  </si>
  <si>
    <t>F</t>
  </si>
  <si>
    <t>G</t>
  </si>
  <si>
    <t>FIRE EXTINGUISHERS:</t>
  </si>
  <si>
    <t>Supply, installation, testing &amp; commissioning of Portable Fire extinguishers of following type &amp; capacity.</t>
  </si>
  <si>
    <t>SIGNAGES:</t>
  </si>
  <si>
    <t>Nos.</t>
  </si>
  <si>
    <t>Sl No</t>
  </si>
  <si>
    <t>DESCRIPTION</t>
  </si>
  <si>
    <t>TOTAL FOR SIGNAGES: (Carried forward to summary)</t>
  </si>
  <si>
    <t>TOTAL FOR FIRE EXTINGUISHERS: (Carried forward to summary)</t>
  </si>
  <si>
    <t>TOTAL FOR AUTOMATIC SPRINKLER SYSTEM: (Carried forward to summary)</t>
  </si>
  <si>
    <t>TOTAL FOR CIVIL WORKS: (Carried forward to summary)</t>
  </si>
  <si>
    <t>TOTAL FOR HYDRANT SYSTEM: (Carried forward to summary)</t>
  </si>
  <si>
    <t>ADDRESSABLE FIRE DETECTION &amp; ALARM SYSTEM:</t>
  </si>
  <si>
    <t>PUBLIC ADDRESS SYSTEM:</t>
  </si>
  <si>
    <t>TOTAL FOR FIRE DETECTION &amp; ALARM SYSTEM (Carried forward to summary)</t>
  </si>
  <si>
    <t>TOTAL FOR PUBLIC ADDRESS SYSTEM (Carried forward to summary)</t>
  </si>
  <si>
    <t>INSTALLATION RATE (INR)</t>
  </si>
  <si>
    <t>SUPPLY RATE (INR)</t>
  </si>
  <si>
    <t>200mm nominal dia</t>
  </si>
  <si>
    <t>Cum</t>
  </si>
  <si>
    <t xml:space="preserve">300mm dia. </t>
  </si>
  <si>
    <t>FIRE PUMP ROOM EQUIPMENT:</t>
  </si>
  <si>
    <t>Doors:2mm Body:2mm Gland:3mm covers and partitions:1.6mm</t>
  </si>
  <si>
    <t>Bus bars: Electrolytic grade conductivity as per standard IS 5082</t>
  </si>
  <si>
    <t>Bus bar Material: Aluminium</t>
  </si>
  <si>
    <t>Bus bar supports: DMC/FRP/SMC</t>
  </si>
  <si>
    <t xml:space="preserve">Bus bar joints: Shrouded/Tinned </t>
  </si>
  <si>
    <t>Protection releases: Adjustable over current &amp; short circuit unless otherwise specified</t>
  </si>
  <si>
    <t>Utilization category: All MCCB/ACB's shall be Cat: A</t>
  </si>
  <si>
    <t>Shade: Epoxy powder coated RAL 7032</t>
  </si>
  <si>
    <t>Cable entry: As per site condition</t>
  </si>
  <si>
    <t xml:space="preserve">Bus bar insulation: Aluminium bus bars shall be bare with color coding at the ends/Copper shall be bare with color coding at the ends/For Humidified areas the copper bus bars shall be coated with tin. </t>
  </si>
  <si>
    <t xml:space="preserve">Note: </t>
  </si>
  <si>
    <t>1. Panel shall be fully as per the requirement of CEIG/Electrical Inspectorate/ EB authorities.</t>
  </si>
  <si>
    <t>2. Auxiliary contactor to be provided along with auto-manual switch where ever required.</t>
  </si>
  <si>
    <t>4. CTs shall be of cast res /polycarbonate split core type only.</t>
  </si>
  <si>
    <t>5. All doors to have double rubber/foam gasket with shutter assembly &amp; door seating frame.</t>
  </si>
  <si>
    <t>6. All AC feeders will have time delays of 0-60 Seconds.</t>
  </si>
  <si>
    <t xml:space="preserve">8. All DLMs to be of dual source meters unless otherwise specified </t>
  </si>
  <si>
    <t>9. The current density for Aluminium bus bars shall be 0.8 only.</t>
  </si>
  <si>
    <t>10. The current density for Copper bus bars shall be 1.6 only.</t>
  </si>
  <si>
    <t>11. Panel should be as per IEC-60439.</t>
  </si>
  <si>
    <t>12. All MCCB's shall have plug setting from (70 -100%) for &lt; 250A &amp; (40 - 100%) for &gt; 250A</t>
  </si>
  <si>
    <t>13. All ACB, MCCB's shall have 4nos. No + 2nos of NC Auxiliary contacts</t>
  </si>
  <si>
    <t>14. All Power feeders &gt;125A should be connected with Bus bars.</t>
  </si>
  <si>
    <t>15. All test certificates must be provided immediately after commissioning.</t>
  </si>
  <si>
    <t>16. SAFETY CERTIFICATE FOR THE PANELS SHALL BE PRODUCED FROM CEIG.</t>
  </si>
  <si>
    <t xml:space="preserve">18. FRLS PVC copper wires shall be used for control wiring   </t>
  </si>
  <si>
    <t>19. Louvers shall be provided for all the bus bars chambers (Horizontal &amp; Vertical) with mesh to meet IP Requirement.</t>
  </si>
  <si>
    <t>20. All ACBs shall confirm IS 13947-1/IEC 947-1 for general rules &amp; IS 13947 rules &amp; IS 13947-2/IEC 947-2 for Circuit breakers.</t>
  </si>
  <si>
    <t>21.All breakers shall have spreaders of same make as make of breaker.</t>
  </si>
  <si>
    <t>22. All MCCB should be connected with bus bar &amp; MCB with cables of approved makes.</t>
  </si>
  <si>
    <t>23. All vertical bus bars in bus bar alley shall have bottom supports.</t>
  </si>
  <si>
    <t>24. Panel earthing strip should come out vertically on top/bottom of the panel to suit the site condition.</t>
  </si>
  <si>
    <t>26.  ics should be 100% icu for service voltage. Any other percentage shall not be accepted.</t>
  </si>
  <si>
    <t>27. Door earthings shall be provided for all doors.</t>
  </si>
  <si>
    <t>28. Base frame shall be with each panel. The size shall be equal to each section.</t>
  </si>
  <si>
    <t>29. Bi-metallic tape / washers to be used where ever copper &amp; Aluminium are joined.</t>
  </si>
  <si>
    <t>30. MCCBs of 250A &amp; above shall have flag indication for tripping.</t>
  </si>
  <si>
    <t>31. Material of construction shall be CRCA sheet.</t>
  </si>
  <si>
    <t>32. Live parts shall not be accessible after opening the door, Transparent acrylic sheet to be provided to cover the same &amp; busbar joints section shall be covered with PVC shrouds.</t>
  </si>
  <si>
    <t>33. In any case Aluminium bus bars should not be connected directly to the breaker without spreaders.</t>
  </si>
  <si>
    <t>34. For viewing MCB Chambers Polycarbonate (Unbreakable &amp; High Temperature withstanding) sheets to be used.</t>
  </si>
  <si>
    <t xml:space="preserve">35. DIGITAL LOAD MANAGER (V,A,F,KWH,KVA,KVAR) </t>
  </si>
  <si>
    <t>36. Panels should be provided with Lifting lugs/ Eye bolts for lifting the panel.</t>
  </si>
  <si>
    <t>37. All the busbar bolts of 8.8 Grade should be tightened for Torque of 23N-m for 8mm, 45N-m for 10mm, 80N-m for 12mm bolt/nuts using Torque wrench.</t>
  </si>
  <si>
    <t>38. 3 Point Locks (Front Single Door) and Cam Locks are Provided (Compartments) for Front Doors.</t>
  </si>
  <si>
    <t>39. Special Retaining washers are provided for busbar chambers to avoid the falling of the bolts from door.</t>
  </si>
  <si>
    <t>40. 45 Deg bending construction to achieve the IP.</t>
  </si>
  <si>
    <t>41. MS stand of 300mm Height to be considered for the panel.</t>
  </si>
  <si>
    <t xml:space="preserve">INCOMING </t>
  </si>
  <si>
    <t>2 Sets of On/Off/Trip Indication</t>
  </si>
  <si>
    <t>OUTGOING</t>
  </si>
  <si>
    <t>I</t>
  </si>
  <si>
    <t>II</t>
  </si>
  <si>
    <t>III</t>
  </si>
  <si>
    <t>Battery charger with transformer with rectifier resistance DC ammeter, DC voltmeter, trickle/booster/off selector switch - 2 Nos.</t>
  </si>
  <si>
    <t>Phase indication</t>
  </si>
  <si>
    <t>Battery charger on</t>
  </si>
  <si>
    <t>DC supply on</t>
  </si>
  <si>
    <t>Control switch on</t>
  </si>
  <si>
    <t>Engine fails to start</t>
  </si>
  <si>
    <t>Pump on</t>
  </si>
  <si>
    <t>Low oil pressure</t>
  </si>
  <si>
    <t>High water temperature</t>
  </si>
  <si>
    <t>Auto manual selector switch</t>
  </si>
  <si>
    <t>Engine start</t>
  </si>
  <si>
    <t>Engine stop</t>
  </si>
  <si>
    <t>Engine - hooter ACK</t>
  </si>
  <si>
    <t>Engine - fault reset</t>
  </si>
  <si>
    <t>Also panel shall have sufficient (min. 6Nos per pump set) NO/NC contacts for extending status of fire pumps to fire alarm panel.</t>
  </si>
  <si>
    <t xml:space="preserve">1100 V GRADE POWER / CONTROL CABLES </t>
  </si>
  <si>
    <t>2C x 1.5 Sqmm copper armoured for instrumentation</t>
  </si>
  <si>
    <t>h</t>
  </si>
  <si>
    <t>CABLE TRAY</t>
  </si>
  <si>
    <t>50mm x 6mm thick</t>
  </si>
  <si>
    <t xml:space="preserve">200mm nominal dia  </t>
  </si>
  <si>
    <t xml:space="preserve">100mm nominal dia  </t>
  </si>
  <si>
    <t xml:space="preserve">80mm nominal dia  </t>
  </si>
  <si>
    <t xml:space="preserve">65mm nominal dia  </t>
  </si>
  <si>
    <t xml:space="preserve">25mm nominal dia  </t>
  </si>
  <si>
    <t xml:space="preserve">15mm dia. </t>
  </si>
  <si>
    <t>TOTAL FOR FIRE PUMP ROOM EQUIPMENTS:</t>
  </si>
  <si>
    <t>Supply, installation, testing &amp; commissioning of "T" connection brass nickel plated for 4x6mm. Sensor tube, quick &amp; easy disassembly using special tool, external diameter tube 6mm.</t>
  </si>
  <si>
    <t>Supply, installation, testing &amp; commissioning of end of line plug for automatic fire suppression tube used for fitting at tube end to terminate the point. Fitting made by brass nickel plated material.</t>
  </si>
  <si>
    <t>Supply, installation, testing &amp; commissioning of end of line adapter with pressure gauge for automatic fire suppression tube used for fitting at the end of  tube for pressurizing &amp; re pressurizing tube includes check valve, pressure gauge &amp; fitting to connect to sensor tubing. Tube connection 6mm.</t>
  </si>
  <si>
    <t>PANEL PROTECTION SYSTEM</t>
  </si>
  <si>
    <t>H</t>
  </si>
  <si>
    <t>TOTAL FOR PANEL PROTECTION SYSTEM (Carried forward to summary)</t>
  </si>
  <si>
    <t>Providing &amp; installing in position the fire safety plan to a recommended scale &amp; at suggested locations. Safety plan shall be with acrylic sheet &amp; 6nos of SS studs for "A2" size.</t>
  </si>
  <si>
    <t>Supply, installation, testing &amp; commissioning of forged brass screwed ends full bore ball valves of pressure rating PN-16 complete with fittings of screwed end type etc.. Complete as per technical specification.</t>
  </si>
  <si>
    <t>Providing &amp; installing in position the following type of sign boards made out of 3.0mm thick rigid PVC board with computer cut with texts written to recommended height in photo luminescent material complete vide technical specifications with mirror fasteners. Sizes &amp; mounting height of the board shall be as per technical specification.</t>
  </si>
  <si>
    <t>a.</t>
  </si>
  <si>
    <t>b.</t>
  </si>
  <si>
    <t>i</t>
  </si>
  <si>
    <t>ii</t>
  </si>
  <si>
    <t>iii</t>
  </si>
  <si>
    <t>Supply, installation, testing &amp; commissioning of self contained battery operated fire exit directional signage's with necessary battery, mounting brackets, power supply cord etc complete vide technical specifications. Signage shall have in-built battery with 90mins back-up, FIRE EXIT text, running man with arrow symbol indicating direction of exit. Size of signage shall be minimum 300 x 180 x 25mm &amp; shall be double sided type.</t>
  </si>
  <si>
    <t>2 sets of RYB indicating lamps with individual MCB.</t>
  </si>
  <si>
    <t>1 No auto manual selector switch</t>
  </si>
  <si>
    <t>1 No Auto manual selector switch</t>
  </si>
  <si>
    <t>1 no. stainless steel short branch pipe with nozzle.</t>
  </si>
  <si>
    <t>250mm nominal dia</t>
  </si>
  <si>
    <t>Supply, installation, testing &amp; commissioning of Internal landing hydrants comprising of following accessories.</t>
  </si>
  <si>
    <t>Supply, installation, testing &amp; commissioning of Yard landing hydrants comprising of following accessories.</t>
  </si>
  <si>
    <t>2nos of 15m long, 63mm dia CP hose with stainless steel instantaneous couplings stored inside hose cabinet with bracket &amp; required accessories.</t>
  </si>
  <si>
    <t>Supply, installation, testing &amp; commissioning of 4way fire brigade inlet inlet connection with 63mm dia built-in SS non-return valves instantaneous coupling type arranged on 150mm dia. Pipe manifold &amp; connected to wet riser main. Quoted rate shall be included with C.I butterfly valve, non-return valve &amp; MS cabinet of suitable size with mounting supports etc. complete.</t>
  </si>
  <si>
    <t>25mm dia.</t>
  </si>
  <si>
    <t>Sq.m</t>
  </si>
  <si>
    <t>TOTAL QTY</t>
  </si>
  <si>
    <t>Sq.mt</t>
  </si>
  <si>
    <t xml:space="preserve">TOTAL AMOUNT: </t>
  </si>
  <si>
    <t>Supply, installation, testing &amp; commissioning of 6mm thick precharged vertical leg supported air vessel (air cushion tank) of size 300mm dia &amp; 1500mm height for pressurization of hydrant / sprinkler system complete with adequate pressure  switches (as per design / requirement) with valves to operate as per operating sequences  including  25mm dia drain valve, air release valve with stop cock on the top, 25mm dia inlet with isolating valve, safety relief valve, magnetic float type level switch with necessity fittings. Tank shall be duly painted  from inside and outside complete as required. Shall be installed inside the plant room.</t>
  </si>
  <si>
    <t>1500mm length of flexible drop.</t>
  </si>
  <si>
    <t>Supply, installation, testing &amp; commissioning of self contained battery operated fire exit signage's mounted above the exit doors with necessary battery, mounting brackets, power supply cord etc complete vide technical specifications. Signage shall have in-built battery with 90mins back-up, FIRE EXIT text. Size of signage shall be minimum 365 x 190 x 50mm.</t>
  </si>
  <si>
    <t>Feeder for main pump for Sprinkler - 01 No.</t>
  </si>
  <si>
    <t>Feeder for main pump for hydrant - 01 No.</t>
  </si>
  <si>
    <t>Supply, installation, testing &amp; commissioning of C.I swing check type non-return valves as per IS: 5312 suitable for horizontal installation with pressure rating of PN-16 with required matching flanges, rubber seated, nuts, bolts &amp; gaskets etc. complete as per technical specification.</t>
  </si>
  <si>
    <t xml:space="preserve">50mm nominal dia  </t>
  </si>
  <si>
    <t>Battery charger low</t>
  </si>
  <si>
    <t>Supply &amp; fixing of fire command center (PC) with installation of graphic software &amp; printer along with necessary software's, intel core i7/i5 processer, 4 GB ram, windows 11 O.S, 500 GB hard disc, vide specification.</t>
  </si>
  <si>
    <t>17. All meters shall be  Digital  type only.</t>
  </si>
  <si>
    <t xml:space="preserve">15mm nominal dia  </t>
  </si>
  <si>
    <t>25. Earthing bus shall be with green color coding.</t>
  </si>
  <si>
    <t>Common fire pump motor control panel compartmentalized for electrical, diesel engine driven &amp; jockey pumps. Panel shall have the potential free (NO-NC) dry contacts for integration of fire pumps with BMS system. Pump control panel potential free (NO-NC) dry contacts for each pump to monitor On/Off &amp; trip status.</t>
  </si>
  <si>
    <t>All components shall be housed in a common cubical made of 16 SWG M.S sheet with required stiffeners (if required). Panel shall be powder coated of approved color both inside &amp; out side &amp; shall have both bottom &amp; top cable entry provisions. Panel shall be mounted on pedestal of 300 mm height.</t>
  </si>
  <si>
    <t>Set</t>
  </si>
  <si>
    <t>K</t>
  </si>
  <si>
    <t>Supply, installation, testing &amp; commissioning of FRLS PVC Conduits of 2mm thick on ceiling / wall / floor etc. complete with accessories like, junction boxes, collars, bends etc</t>
  </si>
  <si>
    <t>20mm dia.</t>
  </si>
  <si>
    <t>25 mm dia.</t>
  </si>
  <si>
    <t>IP class: IP52 for Indoor/IP55 with weather proof enclosure for outdoor</t>
  </si>
  <si>
    <t>25mm x 3mm thick</t>
  </si>
  <si>
    <t>Signage with printed  "IN CASE OF FIRE, USE STAIRS UNLESS INSTRUCTED OTHERWISE" of 1.5cm height letters in red with white back ground. Size of the board shall be 25cm x 30 cm &amp; shall be fixed at height of 2 mts. from finished floor near Manual call points.</t>
  </si>
  <si>
    <t>Floor identification signage (i.e.,GROUND, 1st FLOOR etc.) at each stair enclosure on every floor, indicating floor number in words, lettering size shall be 7.5 cm with contrasting colour from back ground. Size shall be 15cm x 60cm.</t>
  </si>
  <si>
    <t>"FIRE ORDER" signage - On 3mm thick "Opaque" PVC foam board of computerised cut, PVC non-reflective self adhesive vinyl painted foam board of 750 x 450mm. Text in the signage shall be both in English &amp; the local language.</t>
  </si>
  <si>
    <t xml:space="preserve"> BILL OF QUANTITIES FOR FIRE FIGHTING SYSTEMS</t>
  </si>
  <si>
    <t>Supply, installation, testing and commissioning of Graphics User Interface for Monitoring &amp; Control. GUI based main network software shall network with other panels on True Peer-to-Peer network. It shall be capable of graphically representing each facility being monitored with floor plans and icons depicting the actual locations of the various systems, and / or sensors’ locations. It shall have the facility to change the sensitivity of any detector. Software shall be capable of monitoring minimum 100 Nodes with 100 Mbps Transmission rate on Fibre Optics Network. The Graphic workstation shall act as an independent node communicating on the peer to peer network and shall not be dependant on the Fire Panel CPU for operation. Failure of Fire Panel CPU shall not result in failure of GUI.</t>
  </si>
  <si>
    <t>Supply, installation, testing &amp; commissioning of tube for automatic fire detection &amp; suppression system made by special modified polyamide (PA), colour red RAL300, inner diameter 4mm, outer diameter 6mm. Pressurised with dry nitrogen at 13.5/10.5 bar pressure UL approved.</t>
  </si>
  <si>
    <t>Feeder for diesel engine pump - 2 No.</t>
  </si>
  <si>
    <t>20Amps DPMCB - 2 Nos.</t>
  </si>
  <si>
    <t>2 set of indicating lamps for the following :</t>
  </si>
  <si>
    <t>2 sets of push button stations for the following :</t>
  </si>
  <si>
    <t>Selector switches (Engine control, mode selector) - 2 No.</t>
  </si>
  <si>
    <t>Auxiliary relays / contactors / timer for sequence operating for starting and stopping of the engine - 2 set.</t>
  </si>
  <si>
    <t>Hooter for audio alarm (Industrial type) - 2 No.</t>
  </si>
  <si>
    <t>4C x 16 Sqmm XLPE Aluminium cable for jockey pumps</t>
  </si>
  <si>
    <t>Supply, installation, testing &amp; commissioning of BGM source FM tuner with necessary components like AC power cord, safety instructions, set of mounting brackets, remote control, 2-pair audio RCA cable (2.5m) &amp; BT,USB, SD card including free music &amp; instructions for use etc. vide technical specification.</t>
  </si>
  <si>
    <t>Soft starter with over load relay, single phase preventer &amp; indicating lamps with ON / OFF push buttons.</t>
  </si>
  <si>
    <t>Supply, installation, testing &amp; commissioning of C.I Gate/Sluice valve as per IS:14846 with pressure rating of PN-10 for suction side of pumps. Valves shall be of rising spindle type with matching flanges, bolts, nuts, washers, gaskets, SS stem, GM working parts etc. Valves shall be fitted with lockable steel strapping (pad lock) arrangement.</t>
  </si>
  <si>
    <t>Supply, installation, testing &amp; commissioning of C.I flanged end "Y-strainer" with SS strainer element/mesh of pressure rating PN-10 with matching flanges, bolts, nuts, washer, gaskets etc.. as per technical specification.</t>
  </si>
  <si>
    <t xml:space="preserve">Fire hose cabinet/box fabricated out of MS sheet &amp; frame of 16 SWG CRCA with 2 doors &amp; 4mm thick glazed glass with water proof beading. Door shall be of size 750mm x 600mmx 250mm min. with suitable rubber beeding &amp; locking arrangement (Including Breakable glass with key provision). Quoted rate shall be includes with suitable stand for mounting, all fasteners etc., and cabinet shall be powder coated of approved colour both inside with white and red out side. </t>
  </si>
  <si>
    <t>Unless specified all works are for design, supply, modification, fabrication, loading, unloading, installation, testing &amp; commissioning.</t>
  </si>
  <si>
    <t>Providing all specials fittings for pipe works such as couplings, bends, unions, tees, plugs, elbows, offsets, reducers, check nuts etc as required and wherever required these specials, shall not  be  measured for separately, but shall be measured in  running lengths along with pipes under piping works specified elsewhere in the Bill of quantities</t>
  </si>
  <si>
    <t>Water &amp; other necessary equipments required to perform hydrostatic pressure testing for sprinkler system shall be in the scope of vendor who executes the job.</t>
  </si>
  <si>
    <t>Scope of work covers design, supply, loading, unloading, testing commissioning of fire safety system.</t>
  </si>
  <si>
    <t>Quoted rates shall include duties, taxes, freight, insurance and transportation &amp; delivery to site.</t>
  </si>
  <si>
    <t>Vendor to quote the components which are very necessary for functionality of the systems</t>
  </si>
  <si>
    <t xml:space="preserve">All paints &amp; sealants shall be green enabled with low voc </t>
  </si>
  <si>
    <t>NOTES :-</t>
  </si>
  <si>
    <t xml:space="preserve">Fire hose cabinet/box fabricated out of MS sheet &amp; frame of 16 SWG CRCA with 2 doors &amp; 4mm thick glazed glass with water proof beading. Door shall be of size 750mm x 600mmx 250mm min. with suitable rubber beeding &amp; locking arrangement (Including Breakable glass with key provision). Quoted rate shall be includes all fasteners etc., and cabinet shall be powder coated of approved colour both inside with white and red out side. </t>
  </si>
  <si>
    <t>Supply, installation, testing &amp; commissioning of clean agent type local flooding direct low pressure Quick response system for main electrical panels.
Extinguishing agent: 04kg FK-5-1-12 AGENT (UL listed) with zero (ODP) ozone depletion potential.
Container: Stored pressure type, deep drawn argon welded, M.S sheet metal thickness 1.5mm, 100% hydraulic pressure tested, confirm to EN/PED standard. Can shall be manufactured as per IS:15683 &amp; complete test of body as per IS:15683, shall be demonstrated.
Valve: Nickel plated brass, equipped with a pressure gauge to monitor system pressure, with ball valve interfacing the tubing &amp; cylinder, with burst disc, working pressure 10-18 bar, leakage rate: 0.0001 mbar l/s.</t>
  </si>
  <si>
    <t>Supply, installation, testing &amp; commissioning of clean agent type local flooding direct low pressure Quick response system for main electrical panels.
Extinguishing agent: 02kg  FK-5-1-12 AGENT (UL listed) with zero (ODP) ozone depletion potential.
Container: Stored pressure type, deep drawn argon welded, M.S sheet metal thickness 1.5mm, 100% hydraulic pressure tested, confirm to EN/PED standard. Can shall be manufactured as per IS:15683 &amp; complete test of body as per IS:15683, shall be demonstrated.
Valve: Nickel plated brass, equipped with a pressure gauge to monitor system pressure, with ball valve interfacing the tubing &amp; cylinder, with burst disc, working pressure 10-18 bar, leakage rate: 0.0001 mbar l/s.</t>
  </si>
  <si>
    <t xml:space="preserve">1 No 400A TP MCCB </t>
  </si>
  <si>
    <t xml:space="preserve">25mm dia. </t>
  </si>
  <si>
    <t>IV</t>
  </si>
  <si>
    <t>300 mm width x 50 mm depth x 2.0 mm thick.</t>
  </si>
  <si>
    <t>100 mm width x 40 mm depth x 2.0 mm thick.</t>
  </si>
  <si>
    <t>Supply, installation and commissioning of GI Perforated type (Hot dip galvanized) cable trays factory fabricated out of sheet steel with perforation not more than 17.5%, supporting angle frame at every 1.8 m, bottom angle fasteners, anchor grip bolts, etc. The tray shall be suspended from ceiling using anchor bolt and angle iron supports or mounted from wall. The rate shall include all  accessories like bends, elbows, tees, coupler plates, with all necessary hardware, accessories as required for complete installation. Size of the tray shall be as per below.</t>
  </si>
  <si>
    <t>12C x 2.5 Sqmm copper cable for diesel engine</t>
  </si>
  <si>
    <t>Supply &amp; construction of RCC (1:2:4) pedestals/supports for under ground/above ground pipes. Quoted rate shall be inclusive of excavation (if required), chipping/chasing, shuttering, plastering etc. Complete. Necessary ISMC along with "U" clamp fixing etc to be considered.</t>
  </si>
  <si>
    <t>HYDRANT SYSTEM</t>
  </si>
  <si>
    <t>AUTOMATIC SPRINKLER SYSTEM</t>
  </si>
  <si>
    <t>FIRE EXTINGUISHERS</t>
  </si>
  <si>
    <t>SIGNAGES</t>
  </si>
  <si>
    <t>CIVIL WORKS</t>
  </si>
  <si>
    <t>PUBLIC ADDRESS SYSTEM</t>
  </si>
  <si>
    <t>Supply, installation, testing of MS Conduits of 2mm thick on ceiling / wall / floor etc. complete with accessories like, junction boxes, collars, bends etc.</t>
  </si>
  <si>
    <t>Motor Control Panel for fire booster pump.</t>
  </si>
  <si>
    <t>i)</t>
  </si>
  <si>
    <t>Feeder for Booster Pump.</t>
  </si>
  <si>
    <t>1 No. 63A TP MCCB  without releases</t>
  </si>
  <si>
    <t>1 Set of 40Amps. TPNE Al. Bus bars with colour coded heat shrinkable PVC sleeves.</t>
  </si>
  <si>
    <t>1 Set of RYB indicating lamps with individual HRC control fuses.</t>
  </si>
  <si>
    <t>1 No 96 Sq.mm 0-40 Amps. Ammeter with selector switch and suitable rated current transformers.</t>
  </si>
  <si>
    <t>1 No. 0-500V  96 Sq.mm Voltmeter with selector switch.</t>
  </si>
  <si>
    <t>ii)</t>
  </si>
  <si>
    <t>1 No. 63 A TPN MCCB with back up fuses</t>
  </si>
  <si>
    <t>DOL starter with over load relay, single phase preventor &amp; indicating lamps with ON / OFF push buttons.</t>
  </si>
  <si>
    <t>1 No. Automanual selector switch</t>
  </si>
  <si>
    <t>Also panel shall have sufficient (min. 6No's per pumpset) NO/NC contacts for extending the status of fire pumps to the Fire alarm panel.</t>
  </si>
  <si>
    <t>Supply, installation, testing &amp; commissioning of below mentioned items to complete the system with control panel for booster pump. Panel shall have start &amp; stop push button with necessary control &amp; accessories for manual operation of pumps and main panel shall be located at terrace floor. Start &amp; stop push button shall be provided inside the fire pump room .</t>
  </si>
  <si>
    <t>No.</t>
  </si>
  <si>
    <t xml:space="preserve">Feeder for jockey pump - 02 nos. </t>
  </si>
  <si>
    <t xml:space="preserve">1 No 63A TP MCCB </t>
  </si>
  <si>
    <t xml:space="preserve">Feeder for water curtain pump - 01 no. </t>
  </si>
  <si>
    <t>V</t>
  </si>
  <si>
    <t>150mm dia.</t>
  </si>
  <si>
    <t>RO</t>
  </si>
  <si>
    <t>150mm dia. (For sprinkler low zones)</t>
  </si>
  <si>
    <t>150mm dia. (For sprinkler high zones)</t>
  </si>
  <si>
    <t xml:space="preserve"> </t>
  </si>
  <si>
    <t>150mm nominal dia (Low zone riser tap-off)</t>
  </si>
  <si>
    <t>150mm dia</t>
  </si>
  <si>
    <t>100mm dia</t>
  </si>
  <si>
    <t>50mm dia</t>
  </si>
  <si>
    <t>Pendent Sprinklers (Std response std coverage) - 68°</t>
  </si>
  <si>
    <t>Upright Sprinklers (Std response std coverage) - 68°</t>
  </si>
  <si>
    <t>Sidewall Sprinklers (Std response std coverage) - 68°</t>
  </si>
  <si>
    <t>Sidewall Sprinklers (Std response std coverage) - 79°</t>
  </si>
  <si>
    <t>Sidewall Sprinklers (Std response extended coverage) - 68°</t>
  </si>
  <si>
    <t>Supply, installation of first aid kit along with all the standard accessories for the use in case of medical emergency. Quoted rate shall include all the necessary fixtures for wall installations (location-refuge area)</t>
  </si>
  <si>
    <t>TWO WAY COMMUNICATION SYSTEM</t>
  </si>
  <si>
    <t>480W</t>
  </si>
  <si>
    <t>Mtrs.</t>
  </si>
  <si>
    <t xml:space="preserve">Clamps for Heat Sensing Cable  </t>
  </si>
  <si>
    <t>WATER CURTAIN SYSTEM</t>
  </si>
  <si>
    <t>J</t>
  </si>
  <si>
    <t>TOTAL FOR WATER CURTAIN SYSTEM: (Carried forward to summary)</t>
  </si>
  <si>
    <t>Control Panel for Fire pumps at fire fire pump room</t>
  </si>
  <si>
    <t xml:space="preserve">Detail design, manufacturing, supply, installation, testing, commissioning of  3 Phase, 4 wire, 415 V, 50 Hz panels. Fabrication shall be  made with cold rolled annealed sheet with machine pressing, surface shall be rigorously treated for derusting in 7 tank process with powder coating. Panel shall be totally enclosed metal clad type with double gasketting with rubber / foam gasketting. It shall be off- white painted inside, red painted at outside &amp; shall be having control directory pasted on inside surface of panel door. Panel shall be suitable for mounting on RCC foundation &amp; shall have cable entry provision from top &amp; bottom with suitable alley as case may be. Panel shall be tested for same KA rating of relevant highest rating of breaker. All components shall be of approved make &amp; shall have relevant IS/IEC approvals (Fabrication, drawing, list  of components &amp; panel detail shall be got approved before fabrication). Panel shall include base frame channel support. All complete as per relevant standard, technical specification, SLD, data sheets &amp; direction of Engineer-in-charge.  </t>
  </si>
  <si>
    <r>
      <t xml:space="preserve">Supply, installation, testing &amp; commissioning of hydraulically operated sprinkler control valve, with water motor gong bell and trims as required, pressure gauges, drain valves, ball valves, check valves, strainers etc. complete. Alarm valve shall be UL Listed &amp; FM approved. Quoted rate shall be inclusive of butterfly valve below sprinkler alarm valve for isolation/maintenance. Sprinkler alarm valve shall be of </t>
    </r>
    <r>
      <rPr>
        <b/>
        <sz val="12"/>
        <color theme="1"/>
        <rFont val="Calibri"/>
        <family val="2"/>
      </rPr>
      <t>250 psi</t>
    </r>
    <r>
      <rPr>
        <sz val="12"/>
        <color theme="1"/>
        <rFont val="Calibri"/>
        <family val="2"/>
      </rPr>
      <t xml:space="preserve"> (PN 16) pressure rating.</t>
    </r>
  </si>
  <si>
    <r>
      <t xml:space="preserve">Supply, installation, testing &amp; commissioning of hydraulically operated Sprinkler control valve, with water motor gong bell and trims as required, pressure gauges, drain valves, ball valves, check valves, strainers etc. complete. Alarm valve shall be UL Listed &amp; FM approved. Quoted rate shall be inclusive of butterfly valve below sprinkler alarm valve for isolation/maintenance. Sprinkler alarm valve shall be of </t>
    </r>
    <r>
      <rPr>
        <b/>
        <sz val="12"/>
        <color theme="1"/>
        <rFont val="Calibri"/>
        <family val="2"/>
      </rPr>
      <t>300 psi</t>
    </r>
    <r>
      <rPr>
        <sz val="12"/>
        <color theme="1"/>
        <rFont val="Calibri"/>
        <family val="2"/>
      </rPr>
      <t xml:space="preserve"> (PN 21) pressure rating.</t>
    </r>
  </si>
  <si>
    <r>
      <t>Supply, installation, testing &amp; commissioning of glycerine filled die cast aluminium body &amp; SS 316 bourden type</t>
    </r>
    <r>
      <rPr>
        <b/>
        <sz val="12"/>
        <color theme="1"/>
        <rFont val="Calibri"/>
        <family val="2"/>
      </rPr>
      <t xml:space="preserve"> pressure gauge</t>
    </r>
    <r>
      <rPr>
        <sz val="12"/>
        <color theme="1"/>
        <rFont val="Calibri"/>
        <family val="2"/>
      </rPr>
      <t xml:space="preserve"> of 150mm dia dial size &amp; calibration 0-20 kg/sq.cm with accuracy of 1% of full scale with necessary fittings like unions / collars / reducers, siphon etc. as required. Quoted rate shall includes the required forged brass ball valve of 15mm dia with all necessory fittings.</t>
    </r>
  </si>
  <si>
    <r>
      <t>Supply, installation, testing &amp; commissioning of</t>
    </r>
    <r>
      <rPr>
        <b/>
        <sz val="12"/>
        <rFont val="Calibri"/>
        <family val="2"/>
      </rPr>
      <t xml:space="preserve"> Cast Iron wafer type butterfly valve </t>
    </r>
    <r>
      <rPr>
        <sz val="12"/>
        <rFont val="Calibri"/>
        <family val="2"/>
      </rPr>
      <t xml:space="preserve">(std lever operated type upto 150 mm dia. &amp; gear operated type for 200 mm &amp; above). Valves shall be confirming to BS 5155/ IS 13095 with pressure class of </t>
    </r>
    <r>
      <rPr>
        <b/>
        <sz val="12"/>
        <rFont val="Calibri"/>
        <family val="2"/>
      </rPr>
      <t>PN-16</t>
    </r>
    <r>
      <rPr>
        <sz val="12"/>
        <rFont val="Calibri"/>
        <family val="2"/>
      </rPr>
      <t xml:space="preserve"> having nylon coated CI disc, nitrile rubber seat complete with matching flanges, gaskets, galvanised fasteners. Valves shall be fitted with </t>
    </r>
    <r>
      <rPr>
        <b/>
        <sz val="12"/>
        <rFont val="Calibri"/>
        <family val="2"/>
      </rPr>
      <t>lockable steel strapping (pad lock) arrangement.</t>
    </r>
  </si>
  <si>
    <r>
      <t>Supply, installation, testing &amp; commissioning of</t>
    </r>
    <r>
      <rPr>
        <b/>
        <sz val="12"/>
        <rFont val="Calibri"/>
        <family val="2"/>
      </rPr>
      <t xml:space="preserve"> </t>
    </r>
    <r>
      <rPr>
        <sz val="12"/>
        <rFont val="Calibri"/>
        <family val="2"/>
      </rPr>
      <t>conventional sprinkler quartzoid bulb type with 15mm screwed end connection and factor of  80. Sprinklers shall be UL Listed &amp; FM approved. Colour / finish of the cover plate shall be as approved by the clients / architects.</t>
    </r>
  </si>
  <si>
    <r>
      <t xml:space="preserve">Supply, installation, testing &amp; commissioning of </t>
    </r>
    <r>
      <rPr>
        <b/>
        <sz val="12"/>
        <rFont val="Calibri"/>
        <family val="2"/>
      </rPr>
      <t>carbon steel material rosette plates</t>
    </r>
    <r>
      <rPr>
        <sz val="12"/>
        <rFont val="Calibri"/>
        <family val="2"/>
      </rPr>
      <t xml:space="preserve"> (recessed type in two piece for false ceiling areas) for sprinklers below false ceiling area &amp; finish shall be powder coated as required complete as per technical specification. Color / finish of the plate shall be as approved by client / architect. </t>
    </r>
  </si>
  <si>
    <r>
      <t xml:space="preserve">Supply, installation, testing &amp; commissioning of </t>
    </r>
    <r>
      <rPr>
        <b/>
        <sz val="12"/>
        <rFont val="Calibri"/>
        <family val="2"/>
      </rPr>
      <t xml:space="preserve">stainless steel braided flexible drop (hose) </t>
    </r>
    <r>
      <rPr>
        <sz val="12"/>
        <rFont val="Calibri"/>
        <family val="2"/>
      </rPr>
      <t xml:space="preserve">for droping sprinklers below false ceiling. Sprinkler drop shall be of 12 bar pressure rating along with 2 slip nuts, sprinkler reducer, light weight ceiling bracket component etc. as required complete as per technical specification. Flexible shall be UL &amp; FM approved. </t>
    </r>
  </si>
  <si>
    <r>
      <t xml:space="preserve">Supply, installation, testing &amp; commissioning of </t>
    </r>
    <r>
      <rPr>
        <b/>
        <sz val="12"/>
        <rFont val="Calibri"/>
        <family val="2"/>
      </rPr>
      <t>water curtain nozzle</t>
    </r>
    <r>
      <rPr>
        <sz val="12"/>
        <rFont val="Calibri"/>
        <family val="2"/>
      </rPr>
      <t xml:space="preserve"> with 15mm screwed end connection &amp; K-23 factor @ 1.4 bars pressure &amp; angle of spray shall be as per manufacturer detail. Nozzle shall be made of brass with chrome finished. </t>
    </r>
  </si>
  <si>
    <r>
      <t>Supply, installation, testing &amp; commissioning of</t>
    </r>
    <r>
      <rPr>
        <b/>
        <sz val="12"/>
        <rFont val="Calibri"/>
        <family val="2"/>
      </rPr>
      <t xml:space="preserve"> linear heat detector cable</t>
    </r>
    <r>
      <rPr>
        <sz val="12"/>
        <rFont val="Calibri"/>
        <family val="2"/>
      </rPr>
      <t xml:space="preserve"> &amp; accessories for detection of fire events in lift well shafts, electrical &amp; ELV shafts</t>
    </r>
  </si>
  <si>
    <r>
      <t xml:space="preserve">Box for connection of sensor cables SEC 15, incl. </t>
    </r>
    <r>
      <rPr>
        <b/>
        <sz val="12"/>
        <rFont val="Calibri"/>
        <family val="2"/>
      </rPr>
      <t xml:space="preserve">connection module CCM </t>
    </r>
    <r>
      <rPr>
        <sz val="12"/>
        <rFont val="Calibri"/>
        <family val="2"/>
      </rPr>
      <t>with over-voltage-protection, material: glasfibre re-inforced polycarbonat, IP 66 including end cap</t>
    </r>
  </si>
  <si>
    <t>Indoor type LT Switchboards, floor mounting type, bottom/top entry.</t>
  </si>
  <si>
    <t>3. All Breakers ACB/MCCB both Incoming &amp; Outgoing shall have LED 'ON/OFF/TRIP' indications without fail.</t>
  </si>
  <si>
    <t>7. All  MCCBs of 250A and above will  be  microprocessor based  only.</t>
  </si>
  <si>
    <t>2 Nos of 800A 4P MCCB motorized with electrical interlock b/w 2 incomer (50kA)</t>
  </si>
  <si>
    <t>2 sets of 800A TP+N Al. Bus bars with color coded heat shrinkable PVC sleeves.</t>
  </si>
  <si>
    <t>2 nos Ammeter with selector switch &amp; 0.5 Class suitable rated current transformers.</t>
  </si>
  <si>
    <t>2 nos of 0 - 500V Voltmeter with selector switch.</t>
  </si>
  <si>
    <t>2 nos DLM with RS 485 port &amp; 0.5 Class suitable rated current transformers.</t>
  </si>
  <si>
    <t>Supply, installation, testing &amp; commissioning of FRLS, PVC outer sheathed, steel armoured, aluminium/copper conductor, 1100V grade power cables as per IS 1554/7098 part-I with glands etc. Cables shall be laid in trays / on walls / floor etc. as required. Required end terminations and lugs for each cable shall be considered in the part of cable line item. End termination of cables shall be using single compression brass type cable glands &amp; pin type tinned copper lugs. Cables shall be measured on the basis of linear measurements from gland to gland. Rate shall excludes cable tray. Required end terminal box to be considered at motor for cable termination.</t>
  </si>
  <si>
    <t>3C x 35 sq.mm XLPE Aluminium cable for main pumps (Water curtain)</t>
  </si>
  <si>
    <t>150 mm width x 40 mm depth x 2.0 mm thick.</t>
  </si>
  <si>
    <t>Supplying, installing, testing and commissioning of G.I. Earthing strips, strip shall be run on floor / ceiling / walls, from the equipment to the nearest earth pit with necessary accessories as required. Needs to connect nearest electrical panel earth strip for booster pump at terrace level. Cost inclusive of necessary copper wire to connect with earth strip. (Earth pit shall be executed by other agencies).</t>
  </si>
  <si>
    <t>150mm nominal dia (Gear operated)</t>
  </si>
  <si>
    <t>150mm nominal dia (Lever operated)</t>
  </si>
  <si>
    <r>
      <t>Supply, installation, testing &amp; commissioning of bellow type differential pressure switch suitable range</t>
    </r>
    <r>
      <rPr>
        <b/>
        <sz val="12"/>
        <rFont val="Calibri"/>
        <family val="2"/>
      </rPr>
      <t xml:space="preserve"> (0-40 Kg/cm²)</t>
    </r>
    <r>
      <rPr>
        <sz val="12"/>
        <rFont val="Calibri"/>
        <family val="2"/>
      </rPr>
      <t xml:space="preserve"> as per pumps discharge pressure. Quoted rate shall include necessary fittings like unions / collars / reducers, siphon etc. as required.</t>
    </r>
  </si>
  <si>
    <t>Supply, installation, testing &amp; commissioning of glycerine filled die cast aluminium body &amp; SS 316 bourdon type pressure gauge of 150mm dial size &amp; calibration 0-16 kg/cm² with accuracy of 1% of full scale with necessary fittings like unions / nipples / collars / reducers, siphon etc. as required.</t>
  </si>
  <si>
    <t>Supply, installation, testing &amp; commissioning of glycerine filled die cast aluminium body &amp; SS 316 bourdon type pressure gauge of 150mm dial size &amp; calibration 0-40 kg/cm² with accuracy of 1% of full scale with necessary fittings like unions / nipples / collars / reducers, siphon etc. as required.</t>
  </si>
  <si>
    <t>Supply, installation, testing &amp; commissioning of electro-magnetic type flow meter on test line to measure 150 % of main pump flow &amp; shall be based on pump discharge capacity with complete fittings of screwed end type etc.
Size: 150mm nominal dia.</t>
  </si>
  <si>
    <t>Supply, installation, testing &amp; commissioning of forged brass screwed ends full bore ball valves as per IS: 13114 of pressure rating PN-16 complete with fittings of screwed end type etc. Complete as per technical specification.</t>
  </si>
  <si>
    <t>Supply, installation, testing &amp; commissioning of above ground GI "C" class ERW pipes confirming to IS: 1239 (Part-1) with specials such as tees, reducers, elbows, flanges. Rate shall be inclusive of painting on pipes with one coat of etching primer with two coats of synthetic enamel red paint of approved colour / shade no. 536 as per IS: 5. Pipe fittings shall be DI threaded type for sizes up to 50NB &amp; butt welded type as per ASTM A234 Gr. WPB for sizes 65 NB &amp; above. such as reducers, tees, elbows, branch connectors, couplings, reducing tee's, reducing elbows etc. Quoted rate shall include cutting, grooving, fixing on walls, ceiling or floor by using suitable supports at standard spacing intervals (fabricated by M.S channel/angle/flats etc., anchor fasteners, galvanized bolts, nuts, clamps, rails "U" &amp; threaded bolt) etc. as per technical specification. Quoted rate shall also include for chasing / chipping walls / slabs &amp; making them good with filler material &amp; finished in cement mortar in the opening for pipes passing through walls, RCC floors, masonry walls as instructed by site engineer. Refer technical specification for detailed description. Rate shall include washer, anchor fastener,etc. as per design.</t>
  </si>
  <si>
    <t xml:space="preserve">Supply, installation, testing &amp; commissioning of above ground GI "C" class ERW pipes confirming to IS: 1239 (Part-1) with specials such as tees, reducers, elbows, flanges. Pipe fittings shall be DI threaded type for sizes up to 50NB &amp; butt welded type as per ASTM A234 Gr. WPB for sizes 65 NB &amp; above. such as reducers, tees, elbows, etc. Quoted rate shall include laying of pipes in trenches / hume pipes of 1.5mts. in depth, for laying pipes up to 150 / 100 / 80mm dia, Including forming bottom surface to required level, backfilling the trenches with selected excavated earth around the pipe in layers of 150mm thick, watering, consolidating. cutting, fixing by using suitable supports etc as required, Quoted price inclusive of disposing off / Carting away the surplus earth out side the site to a dump yard acceptable local bodies or as directed by the site engineer with a lead of 300mts. etc. complete as per technical specification. Rate shall includes the washer, anchor fastener, channels/L-angles etc as necessary to complete the installation and holiday test to be carried out for the under ground pipes.                                                                                                             </t>
  </si>
  <si>
    <t>Supply, installation, testing &amp; commissioning of anticorrosive material for buried pipes with coating of primer &amp; wrapping with 150mm wide of 4 mm thick polymer corrosion resistant tape as per IS:10221 with 15mm overlapp as per specifications etc.. complete.</t>
  </si>
  <si>
    <t>Supply, installation, testing &amp; commissioning of Cast Iron wafer type butterfly valve (std lever operated type upto 150 mm dia. &amp; gear operated type for 200 mm &amp; above). Valves shall be confirming to BS 5155/ IS 13095 with pressure class of PN-16 having nylon coated CI disc, nitrile rubber seat complete with matching flanges, gaskets, galvanised fasteners. Valves shall be fitted with pad lock arrangement.</t>
  </si>
  <si>
    <r>
      <t>Fixed type hose reel drum with 19mm dia rubber braided</t>
    </r>
    <r>
      <rPr>
        <b/>
        <sz val="12"/>
        <rFont val="Calibri"/>
        <family val="2"/>
      </rPr>
      <t xml:space="preserve"> hose of 36m</t>
    </r>
    <r>
      <rPr>
        <sz val="12"/>
        <rFont val="Calibri"/>
        <family val="2"/>
      </rPr>
      <t>. length with gate valve (upstream) &amp; dual type discharge nozzle, complete. Rate shall includes 25mm ball valve.</t>
    </r>
  </si>
  <si>
    <t>2nos of 15m long, 63mm dia RRL hose, type-B with stainless steel instantaneous couplings stored inside hose cabinet with bracket &amp; required accessories.</t>
  </si>
  <si>
    <t>Supply, installation, testing &amp; commissioning of ductile iron body pressure reducing valve with complete matching flanges, gaskets &amp; galvanised fasteners. Differential pressure shall be considered as per the available pressure at the location reduce to 3.5 bars.</t>
  </si>
  <si>
    <t>Supply, installation testing &amp; commissioning of test cum drain ball valve with sight glass assembly &amp; necessary fittings for fixing as per drawing &amp; specifications. (Brass)</t>
  </si>
  <si>
    <t>Pendent Sprinklers (Std response Std coverage) - 79°</t>
  </si>
  <si>
    <t>Pendent Sprinklers (Qck. response std coverage) - 68°</t>
  </si>
  <si>
    <t>TOTAL FOR TWO WAY COMMUNICATION SYSTEM (Carried forward to summary)</t>
  </si>
  <si>
    <r>
      <rPr>
        <b/>
        <sz val="12"/>
        <rFont val="Calibri"/>
        <family val="2"/>
      </rPr>
      <t>2nos of Fire buckets</t>
    </r>
    <r>
      <rPr>
        <sz val="12"/>
        <rFont val="Calibri"/>
        <family val="2"/>
      </rPr>
      <t xml:space="preserve"> (filled with sand) round bottom type enamel painted, white inside &amp; red out side, Letter "FIRE" in black out side &amp; handle with mounting bracket. Rate shall inclusive of fire </t>
    </r>
    <r>
      <rPr>
        <b/>
        <sz val="12"/>
        <rFont val="Calibri"/>
        <family val="2"/>
      </rPr>
      <t>bucket stand</t>
    </r>
    <r>
      <rPr>
        <sz val="12"/>
        <rFont val="Calibri"/>
        <family val="2"/>
      </rPr>
      <t xml:space="preserve"> to install 2no's of sand buckets.</t>
    </r>
  </si>
  <si>
    <t>EVACUATE THE OCCUPANTS BY USING FIRE EXITS &amp; EMERGENCY EXITS ONLY &amp; ASSEMBLE AT VARIOUS ASSEMBLY POITS.</t>
  </si>
  <si>
    <t>IF POSSIBLE TRY TO EXTINGUISH FIRE BY USING NEAREST / SUITABLE PORTABLE EXTINGUISHER OR WATER FROM NEAREST WET RISER.</t>
  </si>
  <si>
    <t>BE CALM AND DO NOT GIVE ANY ROOM FROM PANIC, WALK, DO NOT RUN.</t>
  </si>
  <si>
    <t>IF YOU ENCOUNTER SERIOUS DIFFICULTY IN EVACUATION, FLAT &amp; TRY TO ATTRACT ATTENTION OF RESCUE TEAM.</t>
  </si>
  <si>
    <t>ALERT THE OCCUPANTS BY USING PUBLIC ADDRESS SYSTEM.</t>
  </si>
  <si>
    <t>INFORM FIRE CONTROL THROUGH ANY ONE OF THE FOLLOWING PHONE NUMBERS: ……</t>
  </si>
  <si>
    <t>REFER EVACUATION PLAN FROM EVACUATING STANDARD PEOPLE.</t>
  </si>
  <si>
    <t>GUIDE THE FIRE FORCE, ON THEIR ARRIVAL TO THE SEAT OF FIRE.</t>
  </si>
  <si>
    <t>IN CASE OF CASUALTIES, CALL AMBULANCE BY DIALLING NUMBER…</t>
  </si>
  <si>
    <t>FIRE FIGHTING AGNECY  -------------------------------</t>
  </si>
  <si>
    <t>PHONE : -----------------------</t>
  </si>
  <si>
    <t>FAX : ----------------------------</t>
  </si>
  <si>
    <t>ALERT SECURITY AT SECURITY ROOM BY ACTUATING MANUAL CALL POINT LOCATED AT STRATEGIC LOCATIONS</t>
  </si>
  <si>
    <t>Fire extinguisher/Manual call point/Hose reel &amp; other life safety related signage's.</t>
  </si>
  <si>
    <t>Fire extinguisher signage's. Size: 150mmx150mm.</t>
  </si>
  <si>
    <t>Manual call point signage's. Size: 150mmx150mm.</t>
  </si>
  <si>
    <t>Hose reel drum signage's. Size: 200mmx150mm.</t>
  </si>
  <si>
    <t>iv</t>
  </si>
  <si>
    <t>Fire alarm panel. Size: 300mmx200mm.</t>
  </si>
  <si>
    <t>v</t>
  </si>
  <si>
    <t>Sprinkler alarm valve. Size: 300mmx200mm.</t>
  </si>
  <si>
    <t>Supplying &amp; installing of RCC hume pipes of 300mm dia &amp; NP-2 class with collars for road / below floor crossing of fire water pipes. Rate shall include excavation, back filling, PCC (1:4:8 100 mm thick) bed and ends shall be closed with Brick masonry work as directed by site engineer.</t>
  </si>
  <si>
    <t xml:space="preserve">200mm dia. </t>
  </si>
  <si>
    <t>Supply, installation, testing &amp; commissioning of pressure switch to monitor pressure drop in the tube, switch point 5bars.</t>
  </si>
  <si>
    <t>Supply, installation, testing &amp; commissioning of master control unit / control panel along with local hooter/sounder. Panel shall have the provision to integrate with main fire alarm panel through necessary NO-NC contacts. Quoted rate shall include cost of local hooter for system activation alert.</t>
  </si>
  <si>
    <r>
      <rPr>
        <b/>
        <sz val="12"/>
        <rFont val="Calibri"/>
        <family val="2"/>
      </rPr>
      <t>AFFF Foam Type fire extinguisher 9 Lt Capacity</t>
    </r>
    <r>
      <rPr>
        <sz val="12"/>
        <rFont val="Calibri"/>
        <family val="2"/>
      </rPr>
      <t>, Stored Pressure Type, Pressure Gauge, Discharge Time less than 9 Secs, with hose and brackets, Controllable discharge mechanism, Range minimum 6 Meters, applicable on Class A,B, A Rating 2A, B Rating 89B, Can Construction : Deep drawn &amp; Co2 Mig welded, Valve Construction : Forging &amp; Machining, Internal Coating of Can : Epoxy Powder coating, External Coating of Can : Epoxy Polyster Powder coating, Sheet metal thickness : 2.0MM, ISI Approved as per IS 15683:2018.</t>
    </r>
  </si>
  <si>
    <r>
      <rPr>
        <b/>
        <sz val="12"/>
        <rFont val="Calibri"/>
        <family val="2"/>
      </rPr>
      <t>Carbon-di-oxide Gas type Fire Extinguisher 2.0 Kgs</t>
    </r>
    <r>
      <rPr>
        <sz val="12"/>
        <rFont val="Calibri"/>
        <family val="2"/>
      </rPr>
      <t>, squeeze Grip, Discharge Time less than 8 Secs, Controllable discharge mechanism with nozzle, bend, Hose and wall mounting bracket etc., Applicable on Class B&amp;C Fire, B Rating 21B, Can Construction : Hot Spinning / Forging, Valve Construction : Forging &amp; Machining, Internal Coating of Can : Seamless Cylinger, External Coating of Can : Spray Painting, Sheet metal thickness : 4.5MM, ISI Approved as per IS:2878:2004.</t>
    </r>
  </si>
  <si>
    <r>
      <rPr>
        <b/>
        <sz val="12"/>
        <rFont val="Calibri"/>
        <family val="2"/>
      </rPr>
      <t>Carbon-di-oxide Gas type Fire Extinguisher 4.5 Kgs</t>
    </r>
    <r>
      <rPr>
        <sz val="12"/>
        <rFont val="Calibri"/>
        <family val="2"/>
      </rPr>
      <t>, squeeze Grip, Discharge Time less than 8 Secs, Controllable discharge mechanism with nozzle, bend, Hose and wall mounting bracket etc., Applicable on Class B&amp;C Fire,</t>
    </r>
    <r>
      <rPr>
        <sz val="12"/>
        <color rgb="FFFF0000"/>
        <rFont val="Calibri"/>
        <family val="2"/>
      </rPr>
      <t xml:space="preserve"> </t>
    </r>
    <r>
      <rPr>
        <sz val="12"/>
        <rFont val="Calibri"/>
        <family val="2"/>
      </rPr>
      <t>B Rating 34B, Can Construction : Hot Spinning / Forging, Valve Construction : Forging &amp; Machining, Internal Coating of Can : Seamless Cylinger, External Coating of Can : Spray Painting, Sheet metal thickness : 4.5MM, ISI Approved as per IS:2878:2004.</t>
    </r>
  </si>
  <si>
    <t>Fire blanket of standard dimension 1.8m x 1.8m x 3mm thick consists of a sheet of fire retardant material confirming to IS: 15381</t>
  </si>
  <si>
    <t>4 Loop capacity</t>
  </si>
  <si>
    <t>Supply, installation, testing and commissioning of network repeater panel (NRP) with display. The NRP shall act as an independent node communicating on the peer to peer network and shall not be dependant on the Fire Panel CPU for operation. Failure of Fire Panel CPU shall not result in failure of NRP operation. Panel shall be EN certified &amp; Vds Approved, same shall be installed in secuti block / entrance lobby for monitoring. Quoted rate shall includes all required necessary supports with compltete to install the panel.</t>
  </si>
  <si>
    <t>Supply, installation, testing and commissioning of Microprocessor based networkable multi-loop, true peer-to-peer networkable addressable fire alarm control panel with display, with alarm log history events. Panel shall be equipped with loops as mentioned below &amp; shall be extendable upto 2 additional loops considering 20% spare capacity in each loop. It shall include a full featured operator interface control &amp; annunciation panel that shall include display, individual color coded system status LEDs &amp; keypad for field programming &amp; control of fire alarm system. Each loop having a capacity of connecting a minimum of up to 240 detectors with any combination of detectors and devices. Loop loading shall be 20% of in each loop card. 240 volts AC power supply, automatic battery charger, battery shall be sealed lead acid batteries sufficient for 48 hours normal working and 30 mins in alarm condition under full load. Quoted rate shall include supply of necessary software &amp; hardware for progamming the panel with all necessary licence. Integration of FACP with BMS system shall be through potential free contacts for integration. The panel shall be supplied with all accessories and power supplies in the required quantities as per site requirements for all types of field devices to make the system fully operational. Panel shall be EN certified &amp; Vds Approved.
Irrespective of whether or not mentioned in the BoQ, all necessary interfaces - such as hardware including any fiber optics modules, if required and/or software - for interconnecting all fire alarm panels at site shall be provided in the system(s). Quoted rates shall includes of required power supply for the devices &amp; hooters etc. Price shall be including Bacnet card.</t>
  </si>
  <si>
    <t>Supply, installation, testing and commissioning of ceiling/wall mount hooter cum flasher/ strobe  at 85 dBA @ 3m for audible annunciation &amp; 75cd flashing at 1Hz for visual indication. Hooter cum strobe shall be flush or surface mountable type with all accessories etc., complete as per technical specification. The device shall be EN certified &amp; Vds Approved.</t>
  </si>
  <si>
    <t>Supply, installation, testing and commissioning of addressable double action type manual pull station with all accessories etc., complete as per technical specification. The device shall be EN certified &amp; Vds Approved.</t>
  </si>
  <si>
    <t>Supply, installation, testing &amp; commissioning of PVC insulated, PVC sheathed armored FRLS 2C x 1.5 sq.mm copper cables as per IS: 1554 part-I. Cable shall be rated for a voltage rating of 650/1100 Volts &amp; insulated with suitably compounded PVC. Cables shall be properly supported to ceiling through suitable clamps/saddles at an interval of 300mm. Cables shall be measured on the basis of linear measurements from gland to gland. Colour code FA cable shall be "RED" &amp; shall have ISI mark embeded on the cable.</t>
  </si>
  <si>
    <r>
      <t xml:space="preserve">Supply, installation, testing &amp; commissioning of </t>
    </r>
    <r>
      <rPr>
        <b/>
        <sz val="12"/>
        <rFont val="Calibri"/>
        <family val="2"/>
      </rPr>
      <t>VDS approved signal processor unit</t>
    </r>
    <r>
      <rPr>
        <sz val="12"/>
        <rFont val="Calibri"/>
        <family val="2"/>
      </rPr>
      <t xml:space="preserve"> with alphanumeric LC display. Controller shall have sensor cable &amp; unit redundancy via loop-back or rerouted data transmission. It should have a alarm, pre alarm &amp; fault relay. It shall be able to support 3.2 Km sensor cable length with 320 sensor. Alarm triggering via differential and maximum temperature evaluation, high temperature resolution of 0.1 °C with a repeatability of ±0.1 K along the entire sensor cable length. Panel shall be free from false alarms, caused by natural ambient temperature fluctuations, due to intelligent evaluation algorithms. Highly durable via utilisation of maintenance-free components in a modular configuration, RoHS compliant. Controller to be supplied with necessary power supply unit &amp; mounting arrangement in a rack including UPS providing 1 hour back up incase of power failure.</t>
    </r>
  </si>
  <si>
    <t>No's.</t>
  </si>
  <si>
    <t>Supply, installation, testing and commissioning of potential-free, SPDT contact based control module for notification activation. Quoted rate shall be with the necessary back-box for mounting. (for hooter/strobe) The device shall be EN certified &amp; Vds Approved.</t>
  </si>
  <si>
    <t>Supply, installation, testing and commssioning of supervised monitor module monitoring potential-free, normally open dry contact input (providing DPDTcontact rated at 24v DC, 2A). Quoted rate shall be with the necessary back-box for mounting. (for flow switch, tamper switch, staircase panic bar &amp; panel protection system). The device shall be EN certified &amp; Vds Approved.</t>
  </si>
  <si>
    <t>Supply, installation, testing and commissioning of potential-free, SPDT contact based control relay module to trigger 3rd party utilities like AHU's, electrical power supply shutdown, de-activation of access control doors,  gas supply cut-off etc. Quoted rate shall be with the necessary back-box for mounting. The device shall be EN certified &amp; Vds Approved.</t>
  </si>
  <si>
    <t>Supply, installation, testing &amp; commissioning of public address router for adding additional zones in the system.</t>
  </si>
  <si>
    <t>Supply, installation, testing &amp; commissioning of public address call station / paging station for selection of zones with priority module micro processor based &amp; gooseneck microphone with 8 zone selection keys and an all-call-Key, PTT Switch, selectable gain, LED indication for zone selection complete as required, emergency microphone bypass controller, incase of CPU failure as per technical specification etc. as required.</t>
  </si>
  <si>
    <t>Supply, installation, testing &amp; commissioning of PVC insulated, PVC sheathed armored FRLS 2C x 1.5 sq.mm copper cables as per IS: 1554 part-I. Cable shall be rated for a voltage rating of 650/1100 Volts &amp; insulated with suitably compounded PVC. Cables shall be properly supported to ceiling through suitable clamps/saddles at an interval of 300mm. Cables shall be measured on the basis of linear measurements from gland to gland. Colour code FA cable shall be "BLACK" &amp; shall have ISI mark embeded on the cable.</t>
  </si>
  <si>
    <t>Supply, installation, testing &amp; commissioning of PVC insulated, PVC sheathed armored FRLS 6C x 2.5 sq.mm copper cables as per IS: 1554 part-I. Cable shall be rated for a voltage rating of 650/1100 Volts &amp; insulated with suitably compounded PVC. Cables shall be properly supported to ceiling through suitable clamps/saddles at an interval of 300mm. Cables shall be measured on the basis of linear measurements from gland to gland. Colour code cable shall be "GREY" &amp; shall have ISI mark embeded on the cable.</t>
  </si>
  <si>
    <t>Supply, installation, testing and commissioning of loop in loop out Addresable Talk back Speaker with MS enclosure and back box. Speaker shall have below mentioned features,
Features :
* Fault diagnostic features
* Reverse polarity protection
* Talk Back speaker working &amp; operational LED indication features
* “PRESS TO CALL” button for call initiation to control room (Talk Back call Station)</t>
  </si>
  <si>
    <r>
      <t xml:space="preserve">Supply, installation, testing &amp; commissioning of solid state </t>
    </r>
    <r>
      <rPr>
        <sz val="12"/>
        <color theme="1"/>
        <rFont val="Calibri"/>
        <family val="2"/>
      </rPr>
      <t>Amplifier of below mentioned capacity with RMS out put in rack, including necessary control wires, jocks etc. complete.</t>
    </r>
  </si>
  <si>
    <t>Supplying, installing, testing &amp; commissioning of response indicator complete with all accessories etc., for above false ceiling and of monitored type. The response indicator shall be as per technical specification.</t>
  </si>
  <si>
    <t>Supply, installation, testing &amp; commissioning of Rack assembly made of aluminium channels side &amp; rear panels made of 16 SWG powder coated steel sheet front transparent persplex door bearing with rails &amp; rollers, 2 fans at the top for ventilation. Ventilated type side panels powder coated suitable for mounting amplifiers, system controller &amp; all accessories vide technical specification. Rack size shall be of size 32U.</t>
  </si>
  <si>
    <t>1200mm length of flexible drop.</t>
  </si>
  <si>
    <t>Access cable: Connecting cable between sensor cable &amp; controller</t>
  </si>
  <si>
    <t>3C x 1.5 Sq.mm for Start/Stop push button at pump</t>
  </si>
  <si>
    <t>1000mm length of flexible drop.</t>
  </si>
  <si>
    <t>Supply, installation, testing &amp; commissioning of draw out connection with 63mm dia built-in SS non-return valves instantaneous coupling type arranged on 100mm dia. Pipe manifold &amp; connected to fire water tank to suck the water. Quoted rate shall be included MS cabinet of suitable size with mounting supports etc. complete. Rate shall be inclusive of foot valve arrangement inside the tank level to connect with draw out.</t>
  </si>
  <si>
    <t>Fire alarm system rates shall include necessary charges incurred for handing over of license/dongle key etc. Shall be shared with facility team as a part of system handing over.</t>
  </si>
  <si>
    <t>3.5C x 120 sq.mm XLPE Aluminium cable for main pumps</t>
  </si>
  <si>
    <t>3.5C x 185 sq.mm XLPE Aluminium cable for main pumps</t>
  </si>
  <si>
    <t>300mm nominal dia  (6.5mm Thickness)</t>
  </si>
  <si>
    <t>250mm nominal dia  (6.5mm Thickness)</t>
  </si>
  <si>
    <t>Supply, installation, testing &amp; commissioning of C.I flanged end "Y-strainer" with SS strainer element/mesh of pressure rating (PN-10) with matching flanges, bolts, nuts, washer, gaskets etc.. as per technical specification.</t>
  </si>
  <si>
    <t>Supply, installation, testing &amp; commissioning of gun metal  pressure relief valve with necessary fittings like unions, collars etc along with suitable brass ball valve. Suitable to relief excess prerssure of more than 12.0 bars.</t>
  </si>
  <si>
    <t>Supply, installation, testing &amp; commissioning of ductile iron pressure relief valve with necessary fittings like unions, collars etc along with suitable brass ball valve. Suitable to relief excess prerssure of more than 20.0 bars.</t>
  </si>
  <si>
    <t>Supply, installation, testing &amp; commissioning of forged brass screwed ends full bore ball valves of pressure rating PN-25 complete with fittings of screwed end type etc.. Complete as per technical specification.</t>
  </si>
  <si>
    <t>Supply, installation, testing &amp; commissioning of single ball type forged brass 25mm dia air release valve (screwed ends) with unions, collars, nipple, siphon etc. complete. Pressure rating of air release valve shall be PN-25.</t>
  </si>
  <si>
    <r>
      <t xml:space="preserve">Supply, installation, testing &amp; commissioning of </t>
    </r>
    <r>
      <rPr>
        <b/>
        <sz val="12"/>
        <rFont val="Calibri"/>
        <family val="2"/>
      </rPr>
      <t xml:space="preserve">Cast Iron wafer type butterfly valve </t>
    </r>
    <r>
      <rPr>
        <sz val="12"/>
        <rFont val="Calibri"/>
        <family val="2"/>
      </rPr>
      <t xml:space="preserve">(std lever operated type upto 150 mm dia. &amp; gear operated type for 200 mm &amp; above). Valves shall be confirming to BS 5155/ IS 13095 with pressure class of </t>
    </r>
    <r>
      <rPr>
        <b/>
        <sz val="12"/>
        <rFont val="Calibri"/>
        <family val="2"/>
      </rPr>
      <t>PN-16</t>
    </r>
    <r>
      <rPr>
        <sz val="12"/>
        <rFont val="Calibri"/>
        <family val="2"/>
      </rPr>
      <t xml:space="preserve"> having nylon coated CI disc, nitrile rubber seat complete with matching flanges, gaskets, galvanised fasteners. </t>
    </r>
    <r>
      <rPr>
        <b/>
        <sz val="12"/>
        <rFont val="Calibri"/>
        <family val="2"/>
      </rPr>
      <t>Valves shall be fitted with supervisory switch for monitoring.</t>
    </r>
  </si>
  <si>
    <t>Supply, installation, testing &amp; commissioning of single ball type forged brass air release valve (screwed ends) with unions, collars, nipple, siphon etc. complete. Pressure rating of air release valve shall be PN-25.</t>
  </si>
  <si>
    <t>Supply, installation, testing and commissioning of addressable smoke detector with builtin isoator with minimum sensitivity range of 0.5 to 4.0% obs/ft. Detector shall be able to distinguish between a fire and a false alarm condition. Quoted rate shall include with MS junction box &amp; copper lugs for end termination as per technical specification. Detector shall be EN certified &amp; Vds Approved.</t>
  </si>
  <si>
    <t>Supply, installation, testing and commissioning of addressable rate of rise cum fixed temperature heat detector with inbuilt isolator &amp; rated at 8.3 deg C/min. The detector shall have twin bi-colour LED for 360 deg viewing. Addressing shall be with user friendly rotary decimal switches. Quoted rate shall include with MS junction box &amp; copper lugs for end termination as per technical specification. Detector shall be EN certified &amp; Vds Approved.</t>
  </si>
  <si>
    <t>Supply, installation, testing and commissioning of addressable multi-criteria detector with inbuilt isolator &amp; minimum sensitivity range of 0.5 to 4.0% obs/ft. Detector shall be able to distinguish between a fire and a false alarm condition. Quoted rate shall include with MS junction box &amp; copper lugs for end termination as per technical specification. Detector shall be EN certified &amp; Vds Approved.</t>
  </si>
  <si>
    <t>32mm dia.</t>
  </si>
  <si>
    <t xml:space="preserve">Cable tray of 450mm wide x 50mm depth with 2mm thick </t>
  </si>
  <si>
    <t xml:space="preserve">Supply, installation, testing &amp; commissioning of 12/15W wall mount cabinet speakers supplied with adjustable mounting brackets &amp; installation instructions etc. vide technical specifications. Speaker shall be inclusive of required supports &amp; accessories for wall / columns mounted. </t>
  </si>
  <si>
    <r>
      <t xml:space="preserve">Supply, installation, testing &amp; commissioning of bellow type differential pressure switch suitable range </t>
    </r>
    <r>
      <rPr>
        <b/>
        <sz val="12"/>
        <rFont val="Calibri"/>
        <family val="2"/>
      </rPr>
      <t>(0-20 Kg/cm²)</t>
    </r>
    <r>
      <rPr>
        <sz val="12"/>
        <rFont val="Calibri"/>
        <family val="2"/>
      </rPr>
      <t xml:space="preserve"> as per pumps discharge pressure. Quoted rate shall include necessary fittings like unions / collars / reducers, siphon etc. as required.</t>
    </r>
  </si>
  <si>
    <r>
      <t xml:space="preserve">Supply, installation, testing &amp; commissioning of stainless steel (SS-304) metallic expansion bellows </t>
    </r>
    <r>
      <rPr>
        <b/>
        <sz val="12"/>
        <rFont val="Calibri"/>
        <family val="2"/>
        <scheme val="minor"/>
      </rPr>
      <t>(PN 10)</t>
    </r>
    <r>
      <rPr>
        <sz val="12"/>
        <rFont val="Calibri"/>
        <family val="2"/>
        <scheme val="minor"/>
      </rPr>
      <t xml:space="preserve"> double arc type with control unit &amp; matching flanges, gaskets, galvanised fasteners etc. as required. (Pump suction side)</t>
    </r>
  </si>
  <si>
    <t>200mm dia.</t>
  </si>
  <si>
    <t>80mm dia.</t>
  </si>
  <si>
    <t>65mm dia.</t>
  </si>
  <si>
    <t>100mm dia.</t>
  </si>
  <si>
    <t>Supply, installation, testing &amp; commissioning of SS 304 grade orifice plate of min 6mm thick at hydrant point to reduce the pressure. Quoted rate shall include necessary fittings.</t>
  </si>
  <si>
    <t>Supply, installation, testing &amp; commissioning of SS 304 grade orifice plate of min 6mm thick at floor level distribution pipe to reduce the pressure. Quoted rate shall include necessary fittings. (Hydraulic calculation to be performed and orifice plate calculation to be included.</t>
  </si>
  <si>
    <t>200mm dia M.S medium grade with mineral wool insulation (50mm thick) with aluminium sheeting shall be laid above ground with structural steel supports.</t>
  </si>
  <si>
    <t xml:space="preserve">Supply, installation, testing &amp; Commissioning of public address controller having announcement to 8 zone, with built in 500W, input port of emergency microphone on the front panel, music to selected zones can be played, built in 1GB memory for audio files as per technical specification etc. as required. with priority module micro processor based, mixing amplifier, with  8 zones for suitable selection module, power supply unit &amp; goose neck micro phone etc. The controller shall be should be able to connect directly over ethernet. It should have  functions like the audio playing, zone control, fault monitoring, log recording, volume control and amplifier switchover etc complete. </t>
  </si>
  <si>
    <t>Supply, installation, testing &amp; commissioning of 1000W Class-D dual channel(500W x 2Nos) amplifier with high efficiency, low power consumption with self indicator testing function, self-protection from overheat, overcurrent, overvoltage, undervoltage, overload and short circuit, balanced and unbalanced audio inputs. as per technical specification etc. as required.</t>
  </si>
  <si>
    <t>Supply, installation, testing &amp; commissioning of 6W with 3W tapping full metal ceiling loudspeaker suitable for speech as well as music reproduction. These speakers shall be capable to produce minimum sound level of 75db. Equipment shall meet the requirements as described vide technical specifications. Cost including Back-box as necessary with required supports &amp; accessories for ceiling speakers mounted on true ceiling.</t>
  </si>
  <si>
    <r>
      <rPr>
        <b/>
        <sz val="12"/>
        <rFont val="Calibri"/>
        <family val="2"/>
      </rPr>
      <t>ABC Powder type 6 Kgs</t>
    </r>
    <r>
      <rPr>
        <sz val="12"/>
        <rFont val="Calibri"/>
        <family val="2"/>
      </rPr>
      <t xml:space="preserve"> Fire Extinguisher containing Mono Ammonium Phosphate Powder 50, Stored Pressure Type, Pressure Gauge, fittted with discharge hose, wall mounting bracket etc., Discharge Time minimum 9 Secs, Controllable discharge mechanism, applicable on Class A,B,C and electrically started Fire, A Rating- 3A, B Rating 89B, Can Construction : Deep drawn &amp; Co2 Mig welded, Valve Construction : Forging &amp; Machining, Internal Coating of Can : Epoxy Powder coating, External Coating of Can : Epoxy Polyster Powder coating, Sheet metal thickness : 1.60MM, ISI approved as per IS:15683:2018.</t>
    </r>
  </si>
  <si>
    <r>
      <t xml:space="preserve">Supply, installation, testing &amp; commissioning of </t>
    </r>
    <r>
      <rPr>
        <b/>
        <sz val="12"/>
        <rFont val="Calibri"/>
        <family val="2"/>
      </rPr>
      <t xml:space="preserve">Cast Iron motorized butterfly valve </t>
    </r>
    <r>
      <rPr>
        <sz val="12"/>
        <rFont val="Calibri"/>
        <family val="2"/>
      </rPr>
      <t xml:space="preserve">with electric actuator. Valves shall be confirming to BS 5155 / IS 13095 with pressure rating of </t>
    </r>
    <r>
      <rPr>
        <b/>
        <sz val="12"/>
        <rFont val="Calibri"/>
        <family val="2"/>
      </rPr>
      <t>PN-16</t>
    </r>
    <r>
      <rPr>
        <sz val="12"/>
        <rFont val="Calibri"/>
        <family val="2"/>
      </rPr>
      <t xml:space="preserve"> having nylon coated CI disc, nitrile rubber seat complete with matching flanges, gaskets &amp; galvanised fasteners. The valve shall be fitted with supervisory switch for monitoring. The rate shall include necessary input power supply point, AC/DC converter for the motorized valves &amp; approved make cables/MS conduits on ceiling / wall / floor etc. complete with accessories like, Junction boxes, Collars, Bends etc. </t>
    </r>
  </si>
  <si>
    <t xml:space="preserve">Fire hose cabinet fabricated out of MS sheet &amp; frame of 16 SWG CRCA with 2 doors &amp; 4mm thick glazed glass with water proof beading. Door shall be of size 1500mm x 900mmx 150mm min (actual sizes shall be as per site condition). with suitable rubber beeding &amp; locking arrangement (Including Breakable glass with key provision). Quoted rate shall be includes all fasteners etc., and cabinet shall be powder coated of approved colour both inside with white and red out side. </t>
  </si>
  <si>
    <t>Supply, installation, testing &amp; commissioning of Ductile Iron wafer type butterfly valve (std lever operated type upto 150 mm dia. &amp; gear operated type for 200 mm &amp; above). Valves shall be confirming to BS 5155/ IS 13095 with pressure class of PN-25 having nylon coated CI disc, nitrile rubber seat complete with matching flanges, gaskets, galvanised fasteners. Valves shall be fitted with lockable steel strapping (pad lock) arrangement.</t>
  </si>
  <si>
    <t>Supply, installation, testing &amp; commissioning of forged brass screwed ends full bore ball valves as per IS: 13114 of pressure rating PN-25 complete with fittings of screwed end type etc. Complete as per technical specification.</t>
  </si>
  <si>
    <t>Supply, installation, testing &amp; commissioning of Cast Iron wafer type butterfly valve (std lever operated type upto 150 mm dia. &amp; gear operated type for 200 mm &amp; above). Valves shall be confirming to BS 5155/ IS 13095 with pressure class of PN-16 having nylon coated CI disc, nitrile rubber seat complete with matching flanges, gaskets, galvanised fasteners. Valves shall be fitted with lockable steel strapping (pad lock) arrangement.</t>
  </si>
  <si>
    <t>Supply, installation, testing &amp; commissioning of Ductile Iron swing check type non-return valves as per IS: 5312 suitable for horizontal installation with pressure rating of PN-25 with required matching flanges, rubber seated, nuts, bolts &amp; gaskets etc. complete as per technical specification.</t>
  </si>
  <si>
    <r>
      <t xml:space="preserve">Supply, installation, testing &amp; commissioning of stainless steel (SS-304) metallic expansion bellows </t>
    </r>
    <r>
      <rPr>
        <b/>
        <sz val="12"/>
        <rFont val="Calibri"/>
        <family val="2"/>
        <scheme val="minor"/>
      </rPr>
      <t>(PN 16)</t>
    </r>
    <r>
      <rPr>
        <sz val="12"/>
        <rFont val="Calibri"/>
        <family val="2"/>
        <scheme val="minor"/>
      </rPr>
      <t xml:space="preserve"> double arc type with control unit &amp; matching flanges, gaskets, galvanised fasteners etc. as required. (Pump delivery side - Low riser)</t>
    </r>
  </si>
  <si>
    <t>R.O</t>
  </si>
  <si>
    <t>Supply &amp; installation of Acrylic fire stop sealant of 25mm thickness with minimum 2 hours fire rating when tested in accordance with UL 1479 standards, shall be used along periphery of pipes without insulation passing through fire rated walls &amp; floors made of concrete, masonry, metal, gypsum construction to provide up to 2 hours insulation &amp; integrity when subject to the test conditions of UL 1479 standards. Product should be tested as per ASTM G21-96 &amp; shall have a VOC content of approx. 75 g/l as per LEED 2009. All installations to be in full accordance with the manufacturer. The sealant should be tested in accordance with IEC 60068-2-57:1999-11. Product shall bear UL approved. Rate shall include mineral wool backing material and other miscellaneous items etc. This shall be inclusive of cement motor to fill the larger gaps in the shaft.</t>
  </si>
  <si>
    <t>Kgs</t>
  </si>
  <si>
    <r>
      <t xml:space="preserve">Sealing of fire shafts at all floor levels by using </t>
    </r>
    <r>
      <rPr>
        <b/>
        <sz val="12"/>
        <rFont val="Calibri"/>
        <family val="2"/>
      </rPr>
      <t>M.S. angle (40 x40)</t>
    </r>
    <r>
      <rPr>
        <sz val="12"/>
        <rFont val="Calibri"/>
        <family val="2"/>
      </rPr>
      <t xml:space="preserve"> Iron frame around the shaft </t>
    </r>
    <r>
      <rPr>
        <b/>
        <sz val="12"/>
        <rFont val="Calibri"/>
        <family val="2"/>
      </rPr>
      <t>M.S. chequered plate</t>
    </r>
    <r>
      <rPr>
        <sz val="12"/>
        <rFont val="Calibri"/>
        <family val="2"/>
      </rPr>
      <t xml:space="preserve"> of 6mm thick on the plate for whole cutout area as per drawings and engineer - in - charge.</t>
    </r>
  </si>
  <si>
    <t>Supply, installation, testing &amp; commissioning of 2 way fire brigade inlet inlet connection with 63mm dia built-in gun metal/SS non-return valves instantaneous coupling type arranged on 100 mm dia. Pipe connected to yard hydrant main &amp; fire water tank. Quoted rate shall be included with C.I. butterfly valve, enclosure or boxing for FBI with mounting supports etc. complete</t>
  </si>
  <si>
    <t>Single headed hydrant valve as per IS: 5290 type-A, made of stainless steel with 63mm dia instantaneous out lets &amp; 80mm dia flanged inlet, blank caps, chain &amp; hand wheels etc complete.</t>
  </si>
  <si>
    <r>
      <t xml:space="preserve">Supply, installation, testing &amp; commissioning of PVC insulated, PVC sheathed </t>
    </r>
    <r>
      <rPr>
        <b/>
        <sz val="12"/>
        <rFont val="Calibri"/>
        <family val="2"/>
      </rPr>
      <t>FRLS 2C x 1.5 sq.mm copper wires as per IS: 1554 part-I</t>
    </r>
    <r>
      <rPr>
        <sz val="12"/>
        <rFont val="Calibri"/>
        <family val="2"/>
      </rPr>
      <t>. Wires shall be rated for a voltage rating of 415/1100 Volts &amp; insulated with suitably compounded PVC. Wires shall be measured on the basis of linear measurements from gland to gland. Colour code FA wires shall be "RED" &amp; shall have ISI mark embeded on the wires.</t>
    </r>
  </si>
  <si>
    <t xml:space="preserve">150mm dia. </t>
  </si>
  <si>
    <r>
      <t xml:space="preserve">Supply, installation, testing &amp; commissioning of stainless steel (SS-304) metallic expansion bellows </t>
    </r>
    <r>
      <rPr>
        <b/>
        <sz val="12"/>
        <rFont val="Calibri"/>
        <family val="2"/>
        <scheme val="minor"/>
      </rPr>
      <t>(PN 25)</t>
    </r>
    <r>
      <rPr>
        <sz val="12"/>
        <rFont val="Calibri"/>
        <family val="2"/>
        <scheme val="minor"/>
      </rPr>
      <t xml:space="preserve"> double arc type with control unit &amp; matching flanges, gaskets, galvanised fasteners etc. as required. (Pump delivery side - High riser)</t>
    </r>
  </si>
  <si>
    <t>150mm dia (High zone riser tap-off)</t>
  </si>
  <si>
    <t>Supply, installation, testing &amp; commissioning of above ground MS "C" class ERW pipes confirming to IS: 3589 with a minimum wall thickness of 6.35mm with specials such as tees, elbows, flanges. Rate shall be inclusive of painting on pipes with one coat of redoxide primer with two coats of synthetic enamel red paint of approved colour / shade no. 536 as per IS: 5. Pipe fittings shall be butt welded type as per ASTM A234 Gr. WPB. Quoted rate shall include cutting, grooving, fixing on walls, ceiling or floor by using suitable supports at standard spacing intervals (anchor fasteners, galvanized bolts, nuts, clamps, rails "U" &amp; threaded bolt) etc. as per technical specification. Quoted rate shall also include for chasing / chipping walls / slabs &amp; making them good with filler material &amp; finished in cement mortar in the opening for pipes passing through walls, RCC floors, masonry walls as instructed by site engineer. Refer technical specification for detailed description. Rate shall include washer, anchor fastener etc., as per design.</t>
  </si>
  <si>
    <r>
      <t>Supply, installation, testing &amp; commissioning of</t>
    </r>
    <r>
      <rPr>
        <b/>
        <sz val="12"/>
        <rFont val="Calibri"/>
        <family val="2"/>
      </rPr>
      <t xml:space="preserve"> Ductile Iron wafer type butterfly valve </t>
    </r>
    <r>
      <rPr>
        <sz val="12"/>
        <rFont val="Calibri"/>
        <family val="2"/>
      </rPr>
      <t xml:space="preserve">(std lever operated type upto 150 mm dia. &amp; gear operated type for 200 mm &amp; above). Valves shall be confirming to BS 5155/ IS 13095 with pressure class of </t>
    </r>
    <r>
      <rPr>
        <b/>
        <sz val="12"/>
        <rFont val="Calibri"/>
        <family val="2"/>
      </rPr>
      <t>PN-25</t>
    </r>
    <r>
      <rPr>
        <sz val="12"/>
        <rFont val="Calibri"/>
        <family val="2"/>
      </rPr>
      <t xml:space="preserve"> having nylon coated CI disc, nitrile rubber seat complete with matching flanges, gaskets, galvanised fasteners. Valves shall be fitted with </t>
    </r>
    <r>
      <rPr>
        <b/>
        <sz val="12"/>
        <rFont val="Calibri"/>
        <family val="2"/>
      </rPr>
      <t>lockable steel strapping (pad lock) arrangement.</t>
    </r>
  </si>
  <si>
    <t xml:space="preserve">150mm dia </t>
  </si>
  <si>
    <t xml:space="preserve">100mm dia </t>
  </si>
  <si>
    <t>Supply, installation, testing and commissioning of 100 zone Talk Back Call Station &amp; Talk Back Controller. Controller shall have below mentioned features,
Features :
* Controller shall have all call/call back facility complete with battery back up &amp; it shall also work on AC single phase power
* Monitor &amp; Acknowledge Single/Multiple Incoming calls.
* Feather type key pads to select the zones.
* Buzzer, Display of zone details &amp; LED indication of incoming calls
* Backlight Liquid Crystal Display(LCD).
*Announcements: Individual Selectable Zones / Multi Selectable Zones / Group Zones/All Zones.
* Without disconnecting the current called zone talk back speaker, option for adding others zones talk back Speaker
* Fault Diagnostics features for Loop in loop out Addressable Talk Back System
* CAT-6 cable from controller to call station</t>
  </si>
  <si>
    <r>
      <t xml:space="preserve">Supply, installation, testing &amp; commissioning of </t>
    </r>
    <r>
      <rPr>
        <b/>
        <sz val="12"/>
        <rFont val="Calibri"/>
        <family val="2"/>
      </rPr>
      <t>electrical motor driven end suction top discharge pump capable of delivering 900 LPM (54 m³/hr) at head of 50m for water curtain system</t>
    </r>
    <r>
      <rPr>
        <sz val="12"/>
        <rFont val="Calibri"/>
        <family val="2"/>
      </rPr>
      <t xml:space="preserve"> having tail piece for proper connection to suction &amp; delivery line &amp; having a name plate indicating suction / delivery, head, discharge, stage, r.p.m &amp; direction of rotation with gland packing, coupling, coupling guard (zero access type), anti-vibration mounting pad, base plate, foundation bolts to suit above mentioned duty points. Pump shall have C.I casing, CS diffusers, bronze impeller (hard finished &amp; dynamically balanced) &amp; S.S-304 shaft. Pump shall be capable of furnishing not less than 150 % of rated capacity at a head of not less than 65% rated head. Shut off head shall not exceed 120% of rated head. Pump shall be coupled to squirrel cage induction motor, TEFC type with efficiency 1(IE2), IP55 protection with suitable speed as per technical specification. Complete set shall be mounted on common base frame for operation of 415 volts +/- 10%, 3 phase, 50 Hz +/- 5%  A.C supply &amp; of suitable H.P minimum for the pump running at 2900 r.p.m keeping in view above operating characteristics. Common base plate shall be manufactured out of M.S channel with suitable coupling &amp; coupling guard for direct coupling of pump motor. Required end terminal box to be considered at motor for cable termination. RCC foundation for pumps shall be provided by civil contractor (as recommended by manufacturer). However, dimensions &amp; load data shall be furnished by fire contractor. (Pump specifications shall be as per IS standard).</t>
    </r>
  </si>
  <si>
    <r>
      <t>Supply, installation, testing &amp; commissioning of electrical motor driven</t>
    </r>
    <r>
      <rPr>
        <b/>
        <sz val="12"/>
        <rFont val="Calibri"/>
        <family val="2"/>
      </rPr>
      <t xml:space="preserve"> booster pump</t>
    </r>
    <r>
      <rPr>
        <sz val="12"/>
        <rFont val="Calibri"/>
        <family val="2"/>
      </rPr>
      <t xml:space="preserve"> of end suction back pullout type (mono block type) capable to deliver </t>
    </r>
    <r>
      <rPr>
        <b/>
        <sz val="12"/>
        <rFont val="Calibri"/>
        <family val="2"/>
      </rPr>
      <t>900LPM at 40MWC</t>
    </r>
    <r>
      <rPr>
        <sz val="12"/>
        <rFont val="Calibri"/>
        <family val="2"/>
      </rPr>
      <t>. Pump shall be coupled to TEFC motor of suitable HP with speed of 2900RPM &amp; complete set shall be mounted on common base frame. Required end terminal box to be considered at motor for cable termination. Quoted rate shall includes providing &amp; fixing of RCC foundation (as recommended by manufacturer), foundation bolts etc. complete.</t>
    </r>
  </si>
  <si>
    <t>Supply, installation, testing &amp; commissioning of Exhaust pipes from diesel engine - M.S pipe confirming to IS: 1239 part-1, medium grade (class-B) including long radius elbows, flanges, metallic expansion bellow as required. Rate shall include civil works as instructed by site engineer, 2 coat of heat resistant paint, rust proof, bituminous paint of approved colors to full height in stages of following sizes including rain hood at the top of exhaust pipe. Fixing shall be done with proper GI clamps, expansion bolts, support angle of size 40 x 25 x 3mm also painted, fixed on the wall / inside duct etc. Rate shall also include insulation material as required for 200 NB pipe x 50 mm thick mineral wool insulation (density 140 kg/cum) with 24 SWG aluminium sheet.</t>
  </si>
  <si>
    <t>Heat Sensing Cable onto which sensors are mounted in an encapsulation at every 05 mtr interval. Complete encapsulation to protect sensors from environmental influences, pinpoint sensor location via individual addresses, constant sensor monitoring via control &amp; evaluation unit branching of cable routes via connection boxes. Cable should detect freely adjustable absolute alarm thershold &amp; freely adjustable differential alarm thershold i.e. fixed temperature as well as rate of rise of temperature.</t>
  </si>
  <si>
    <r>
      <rPr>
        <b/>
        <sz val="12"/>
        <rFont val="Calibri"/>
        <family val="2"/>
        <scheme val="minor"/>
      </rPr>
      <t>ACTION BY SECURITY/RECEPTION</t>
    </r>
    <r>
      <rPr>
        <sz val="12"/>
        <rFont val="Calibri"/>
        <family val="2"/>
        <scheme val="minor"/>
      </rPr>
      <t xml:space="preserve"> UPON RECEIPT OF INFORMATION THROUGH FIRE ALARM OR FIRE DETECTORS OR BY USING PUBLIC ADDRESS SYSTEM.</t>
    </r>
  </si>
  <si>
    <r>
      <t>Supply, installation, testing &amp; commissioning of electric motor driven fire pump suitable for automatic operation consisting of following</t>
    </r>
    <r>
      <rPr>
        <b/>
        <sz val="12"/>
        <rFont val="Calibri"/>
        <family val="2"/>
      </rPr>
      <t>.</t>
    </r>
    <r>
      <rPr>
        <sz val="12"/>
        <rFont val="Calibri"/>
        <family val="2"/>
      </rPr>
      <t xml:space="preserve"> </t>
    </r>
    <r>
      <rPr>
        <b/>
        <sz val="12"/>
        <rFont val="Calibri"/>
        <family val="2"/>
      </rPr>
      <t>Horizontal mounted</t>
    </r>
    <r>
      <rPr>
        <sz val="12"/>
        <rFont val="Calibri"/>
        <family val="2"/>
      </rPr>
      <t xml:space="preserve">, </t>
    </r>
    <r>
      <rPr>
        <b/>
        <sz val="12"/>
        <rFont val="Calibri"/>
        <family val="2"/>
      </rPr>
      <t>multistage &amp; multi outlet fire pump</t>
    </r>
    <r>
      <rPr>
        <sz val="12"/>
        <rFont val="Calibri"/>
        <family val="2"/>
      </rPr>
      <t xml:space="preserve"> capable of delivering </t>
    </r>
    <r>
      <rPr>
        <b/>
        <sz val="12"/>
        <rFont val="Calibri"/>
        <family val="2"/>
      </rPr>
      <t xml:space="preserve">2850 LPM (171 m³/hr) at stage-1 head of 65m (low zone) &amp; stage-2 head of 130m (high zone) for hydrant &amp; sprinkler system </t>
    </r>
    <r>
      <rPr>
        <sz val="12"/>
        <rFont val="Calibri"/>
        <family val="2"/>
      </rPr>
      <t>running at minimum of 1450 rpm (as per OEM standards) complete having tail piece for proper connection to suction &amp; delivery line, bypass arrangement for testing &amp; having a name plate indicating suction / delivery, head, discharge, stage, r.p.m &amp; direction of rotation with gland packing, coupling, coupling guard (zero access type), anti-vibration mounting pad, base plate to suit above mentioned duty points. Pump shall have C.I casing, CS diffusers, bronze impeller (hard finished &amp; dynamically balanced) &amp; S.S-304 shaft. Pump shall be capable of furnishing not less than 150 % of rated capacity at a head of not less than 65% rated head. Shut off head shall not exceed 120% of rated head. Pump shall be coupled to squirrel cage induction motor, TEFC type with efficiency 1(IE2), IP55 protection with suitable speed as per technical specification. Complete set shall be mounted on common base frame for operation of 415 volts +/- 10%, 3 phase, 50 Hz +/- 5% AC supply &amp; of suitable H.P minimum for the pump running at 1450 r.p.m keeping in view above operating characteristics. Common base plate shall be manufactured out of M.S channel with suitable coupling &amp; coupling guard for direct coupling of pump motor. Required end terminal box to be considered at motor for cable termination. RCC foundation for pumps shall be provided by client (as recommended by manufacturer). However, dimensions &amp; load data shall be furnished by contractor. (Pump specifications shall be as per IS standard).</t>
    </r>
  </si>
  <si>
    <r>
      <t xml:space="preserve">Supply, installation, testing &amp; commissioning of </t>
    </r>
    <r>
      <rPr>
        <b/>
        <sz val="12"/>
        <rFont val="Calibri"/>
        <family val="2"/>
      </rPr>
      <t xml:space="preserve">horizontal mounted multistage &amp; multi outlet diesel engine driven common stand-by pump </t>
    </r>
    <r>
      <rPr>
        <sz val="12"/>
        <rFont val="Calibri"/>
        <family val="2"/>
      </rPr>
      <t xml:space="preserve">suitable of </t>
    </r>
    <r>
      <rPr>
        <b/>
        <sz val="12"/>
        <rFont val="Calibri"/>
        <family val="2"/>
      </rPr>
      <t xml:space="preserve">delivering 2850 LPM (171 m³/hr) at stage-1 head of 65m (low zone) &amp; stage-2 head of 130m (high zone) running at minimum of 1450 rpm (as per OEM standards) </t>
    </r>
    <r>
      <rPr>
        <sz val="12"/>
        <rFont val="Calibri"/>
        <family val="2"/>
      </rPr>
      <t>complete having tail for proper connection for suction/delivery, head, discharge, stage, r.p.m &amp; direction of rotation with gland packing, coupling, coupling guard (zero access type) for direct coupling of engine &amp; pump, anti-vibration mounting pad, base plate to suit above mentioned duty points. Pump shall have C.I casing, CS diffusers, bronze impeller (hard finished &amp; dynamically balanced) &amp; S.S-304 shaft. Pump shall be capable of furnishing not less than 150 % of rated capacity at a head of not less than 65% rated head. Shut off head shall not exceed 120% of rated head. Pump shall be coupled to an radiator cooled diesel engine of suitable BHP &amp; speed as per technical specification. Set shall be provided with safety control panel, 2 nos of batteries of 12V (24V) 180 AH (as per OEM recommendation) lead acid battery with boost/trickle charger for starting the engine automatically complete as required with battery leads &amp; stand, battery charger panel, residential silencer, diesel tank with necessary structural supports of capacity 200ltrs (Minimum) or adequate for 6 hours operation (which ever is higher) &amp; fitted with level gauge, level switch, nozzles, stand, diesel piping, valves to &amp; from engine, tank &amp; exhaust silencer (exhaust pipe shall be payable separately). Required end terminal box to be considered at motor for cable termination. Complete set shall be mounted on common base frame manufactured out of  M.S. channel. RCC foundation for the pump shall be provided by client (as recommended by manufacturer). However, dimensions &amp; load data shall be furnished by Contractor. (Pump specifications shall be as per IS standard).</t>
    </r>
  </si>
  <si>
    <r>
      <t xml:space="preserve">Supply, installation, testing &amp; commissioning of </t>
    </r>
    <r>
      <rPr>
        <b/>
        <sz val="12"/>
        <rFont val="Calibri"/>
        <family val="2"/>
      </rPr>
      <t>vertical electrical motor driven multistage &amp; multi outlet jockey pump</t>
    </r>
    <r>
      <rPr>
        <sz val="12"/>
        <rFont val="Calibri"/>
        <family val="2"/>
      </rPr>
      <t xml:space="preserve"> running at minimum 2900 RPM capable of delivering </t>
    </r>
    <r>
      <rPr>
        <b/>
        <sz val="12"/>
        <rFont val="Calibri"/>
        <family val="2"/>
      </rPr>
      <t>180LPM (10.8m³/hr) @ stage-1 head of 65M (low zone) &amp; stage-2 head of 130M (high zone)</t>
    </r>
    <r>
      <rPr>
        <sz val="12"/>
        <rFont val="Calibri"/>
        <family val="2"/>
      </rPr>
      <t>, complete with tail piece for proper connection to suction &amp; delivery line &amp; bypass arrangement for testing &amp; having a name plate indicating suction / delivery, head, discharge, stage, r.p.m &amp; direction of rotation, coupling, coupling guard (zero access type), anti-vibration mounting pad, base plate, foundation bolts to suit above mentioned duty points. Pump shall be capable of furnishing not less than 150 % of rated capacity at a head of not less than 65% rated head. Shut off head shall not exceed 120% of rated head. Pump shall have C.I casing, CS diffusers, bronze impeller (hard finished &amp; dynamically balanced) &amp; S.S-304 shaft. Pump shall be coupled to squirrel cage induction motor, TEFC type with efficiency 1(IE2), IP55 protection with suitable speed as per technical specification. Complete set shall be mounted on common base frame for operation of 415 volts +/- 10%, 3 phase, 50 Hz +/- 5%  A.C supply &amp; of suitable H.P minimum for the pump running at 2900RPM keeping in view above operating characteristics. Common base plate shall be manufactured out of M.S channel with suitable coupling &amp; coupling guard for direct coupling of pump motor. Required end terminal box to be considered at motor for cable termination. RCC foundation for pumps shall be provided by client (as recommended by the manufacturer). However, dimensions &amp; load data shall be furnished by contractor. (Pump specifications shall be as per IS standard).</t>
    </r>
  </si>
  <si>
    <t>PROJECT: BRIGADE MORGAN HEIGHTS @ CHENNAI.</t>
  </si>
  <si>
    <t>Excavation of trenches up to 1.5mts. in depth, for laying pipes up to 200 / 150 / 100 / 80mm dia. Including forming bottom surface to required level, backfilling the trenches with selected excavated earth around the pipe in layers of 150mm thick, watering, consolidating. Quoted price inclusive of disposing off / Carting away the surplus earth out side the site to a dump yard acceptable local bodies or as directed by the project manager with a lead of 300mts. etc. complete.</t>
  </si>
  <si>
    <t>Excavation in all kinds of soil</t>
  </si>
  <si>
    <t>Supply and installation of fire stop mortar system &amp; sealant with minimum 2 hours fire rating when tested in accordance with UL 1479 standards, for openings in floors or slabs for metal pipes. The rate shall include other miscellaneous items (Reinforcement, chicken mesh etc as per OEM) etc. The work shall be carried out as per the manufacturers instructions and the manufacturer shall supervise the complete installation and approve the system and submit the CBIR certificate as per indian standards and in accordance with UL 1479 for 2 hours fire rating. Further, penetrant pipe/cable shall be filled with acrylic fire sealant around the preiphery of pipe/cable for minimum 3mm thickness. Mock-up &amp; engineering judgement shall be provided by the OEM prior to installation works.</t>
  </si>
  <si>
    <t>Supply, installation, testing &amp; commissioning of 6W  full metal ceiling loudspeaker suitable for speech as well as music reproduction. These speakers shall be capable to produce minimum sound level of 75db. Equipment shall meet the requirements as described vide technical specifications</t>
  </si>
  <si>
    <t>Supply &amp; installation of back-box as necessary with required supports &amp; accessories for ceiling speakers mounted on true ceiling.</t>
  </si>
  <si>
    <t xml:space="preserve">Supply, installation, testing &amp; commissioning of 6W wall mount cabinet speakers supplied with adjustable mounting brackets &amp; installation instructions etc. vide technical specifications. Speaker shall be inclusive of required supports &amp; accessories for wall / columns  mounted. </t>
  </si>
  <si>
    <t>Carbon-di-oxide Gas type Fire Extinguisher 2.0 Kgs, squeeze Grip, Discharge Time less than 8 Secs, Controllable discharge mechanism with nozzle, bend, Hose and wall mounting bracket etc., Applicable on Class B&amp;C Fire, B Rating 21B, Can Construction : Hot Spinning / Forging, Valve Construction : Forging &amp; Machining, Internal Coating of Can : Seamless Cylinger, External Coating of Can : Spray Painting, Sheet metal thickness : 4.5MM, ISI Approved as per IS:2878:2004.</t>
  </si>
  <si>
    <t>ACTION BY SECURITY/RECEPTION UPON RECEIPT OF INFORMATION THROUGH FIRE ALARM OR FIRE DETECTORS OR BY USING PUBLIC ADDRESS SYSTEM.</t>
  </si>
  <si>
    <t>Supply, installation, testing &amp; commissioning of glycerine filled die cast aluminium body &amp; SS 316 bourdon type pressure gauge of 150mm dial size &amp; calibration 0-16 kg/cm² with accuracy of 1% of full scale with necessary fittings like ball valve, unions / nipples / collars / reducers, siphon etc. as required.</t>
  </si>
  <si>
    <t>SUMMARY FOR FIRE FIGHTING SYSTEMS</t>
  </si>
  <si>
    <t>Supply, installation, testing &amp; commissioning of above ground GI "C" class ERW pipes confirming to IS: 1239 (Part-1) with specials such as tees, reducers, elbows, flanges. Rate shall be inclusive of painting on pipes with one coat of etching primer with two coats of synthetic enamel red paint of approved colour / shade no. 536 as per IS: 5. Pipe fittings shall be DI threaded type for sizes up to 50NB as per ASTM A536 &amp; butt welded type as per ASTM A234 Gr. WPB for sizes 65 NB &amp; above such as reducers, tees, elbows, branch connectors, couplings, reducing tee's, reducing elbows etc. Quoted rate shall include cutting, grooving, fixing on walls, ceiling or floor by using suitable supports at standard spacing intervals (fabricated by M.S channel/angle/flats etc., anchor fasteners, galvanized bolts, nuts, clamps, rails "U" &amp; threaded bolt) etc. as per technical specification. Quoted rate shall also include for chasing / chipping walls / slabs &amp; making them good with filler material &amp; finished in cement mortar in the opening for pipes passing through walls, RCC floors, masonry walls as instructed by site engineer. Refer technical specification for detailed description. Rate shall include washer, anchor fastener, etc. as per design.</t>
  </si>
  <si>
    <t xml:space="preserve">Supply, installation, testing &amp; commissioning of under ground GI "C" class ERW pipes confirming to IS: 1239 (Part-1) with specials such as tees, reducers, elbows, flanges. Pipe fittings shall be DI threaded type for sizes up to 50NB as per ASTM A536 &amp; butt welded type as per ASTM A234 Gr. WPB for sizes 65 NB &amp; above. such as reducers, tees, elbows, etc. Quoted rate shall include laying of pipes in trenches / hume pipes of 1.5mts. in depth, for laying pipes up to 150 / 100 / 80mm dia, Including forming bottom surface to required level, backfilling the trenches with selected excavated earth around the pipe in layers of 150mm thick, watering, consolidating. cutting, fixing by using suitable supports etc as required, Quoted price inclusive of disposing off / Carting away the surplus earth out side the site to a dump yard acceptable local bodies or as directed by the site engineer with a lead of 300mts. etc. complete as per technical specification. Rate shall includes the washer, anchor fastener, channels/L-angles etc as necessary to complete the installation and holiday test to be carried out for the under ground pipes.                                                                                                             </t>
  </si>
  <si>
    <t>Supply &amp; installation of Acrylic fire stop sealant of 25mm thickness with minimum 2 hours fire rating when tested in accordance with UL 1479 standards, shall be used along periphery of pipes without insulation passing through fire rated walls &amp; floors made of concrete, masonry, metal, gypsum construction to provide up to 2 hours insulation &amp; integrity when subject to the test conditions of UL 1479 standards. Product should be tested as per ASTM G21-96 &amp; shall have a VOC content of approx. 75 g/l as per LEED 2009. All installations to be in full accordance with the manufacturer. The sealant should be tested in accordance with IEC 60068-2-57:1999-11. Product shall bear UL approved. Rate shall include mineral wool backing material and other miscellaneous items etc.</t>
  </si>
  <si>
    <t xml:space="preserve">ABC Powder type 6 Kgs Fire Extinguisher containing Mono Ammonium Phosphate Powder 90, Stored Pressure Type, Pressure Gauge, fittted with discharge hose, wall mounting bracket etc., Discharge Time minimum 9 Secs, Controllable discharge mechanism, applicable on Class A,B,C and electrically started Fire, A Rating- 3A, B Rating 89B, Can Construction : Deep drawn &amp; Co2 Mig welded, Valve Construction : Forging &amp; Machining, Internal Coating of Can : Epoxy Powder coating, External Coating of Can : Epoxy Polyster Powder coating, Sheet metal thickness : 1.60MM, ISI approved as per IS:15683:2018. </t>
  </si>
  <si>
    <t xml:space="preserve">Fire hose cabinet fabricated out of MS sheet &amp; frame of 16 SWG CRCA with 2 doors &amp; 4mm thick glazed glass with water proof beading. Door shall be of size 1200mm x 900mm x 150mm min (actual sizes shall be as per site condition). with suitable rubber beeding &amp; locking arrangement (Including Breakable glass with key provision). Quoted rate shall be includes all fasteners etc., and cabinet shall be powder coated of approved colour both inside with white and red out side. </t>
  </si>
  <si>
    <t xml:space="preserve">Fire hose cabinet/box fabricated out of MS sheet &amp; frame of 16 SWG CRCA with 2 doors &amp; 4mm thick glazed glass with water proof beading. Cabinet shall be of size 1200mm (H) x 900mm (W) x 750mm (D) min. with suitable rubber beeding &amp; locking arrangement (Including Breakable glass with key provision). Cabinet shall suit to housed with hydrnat valve, 2nos of RRL hoses, 01 no of nozzle, 01 no of rubber hose reel drum. Quoted rate shall be includes floor mounted stand with four legs to place the cabinet, all fasteners etc., and cabinet shall be powder coated of approved colour both inside with white and red out side. </t>
  </si>
  <si>
    <t>PROJECT: JSW ACADEMIC BLOCK - NLSIU</t>
  </si>
  <si>
    <t>FIRE ALARM SYSTEM:</t>
  </si>
  <si>
    <t>Pendent Sprinklers (std response std coverage) - 68°</t>
  </si>
  <si>
    <t>Water mist type fire extinguisher 9Lts. capacity, with initial filling in brand new cylinder with powder coated finish, fitted with gun metal union, hose &amp; ABS type branch pipe &amp; wall mounting bracket / floor trolley mounting accessories with suitable signage's complete. Applicable on Class A,B, 'A' Rating 2A, 'B' Rating 89B. Quoted rate shall include necessary supports suitable for wall/floor mounting whichever is required. Initial filling in brand new cylinder of powder coated finish, fitted with Gun metal union and ISI approved as per IS:15683. (Area of usage: Staircase landing area at each floor).</t>
  </si>
  <si>
    <t>2 Loop capacity</t>
  </si>
  <si>
    <t xml:space="preserve">Supply, installation, testing &amp; commissioning of 10W wall mount cabinet speakers supplied with adjustable mounting brackets &amp; installation instructions etc. vide technical specifications. Speaker shall be inclusive of required supports &amp; accessories for wall / columns  mounted. </t>
  </si>
  <si>
    <t>Supply, installation, testing &amp; commissioning of rack assembly made of aluminium channels side &amp; rear panels made of 16 SWG powder coated steel sheet front transparent persplex door bearing with rails &amp; rollers, 2 fans at the top for ventilation. Ventilated type side panels powder coated Suitable for mounting amplifiers, system controller &amp; all accessories vide technical specification.</t>
  </si>
  <si>
    <t>Supply, installation, testing &amp; commissioning of solid state Amplifier of 240 W RMS out put in rack, including necessary control wires, jocks etc. complete.</t>
  </si>
  <si>
    <t>Supply, installation, testing &amp; commissioning of 6W wall mounted type speakers with  two -way talk back facility, in CRCA sheet fabricated housing, complete. Speaker shall be mounted within the combo box as mentioned above.</t>
  </si>
  <si>
    <t>Supply, installation, testing &amp; commissioning of 30 zone selector talk back (TB) console with CRCA sheet housing &amp; control desk (rack) as required. Console shall have all call/call back facility complete with battery back up &amp; it shall also work on AC single phase power</t>
  </si>
  <si>
    <t>FIRE ALARM SYSTEM</t>
  </si>
  <si>
    <t xml:space="preserve">Supply, installation, testing &amp; commissioning of std response, std coverage Concealed pendent sprinklers, 1/2" NPT, brass material, thermo sensitive glass-bulb type sprinklers of K-factor K-80(5.6) with 15mm screwed end connection of 68°C temperature rating along with white cover plate. Temperature rating of cover plate assembly shall be 57°C/59°C. Sprinklers shall be UL listed &amp; FM approved. </t>
  </si>
  <si>
    <t xml:space="preserve">Fire blanket of standard dimension 1.8m x 1.8m consists of a sheet of fire retardant material confirming to IS: 15381. </t>
  </si>
  <si>
    <t xml:space="preserve">GRAND TOTAL AMOUNT (SUPPLY + INSTALLATION): </t>
  </si>
  <si>
    <t>Supply, installation, testing and commissioning of Network Repeater Panel with display. The NRP shall act as an independent node communicating on the peer to peer network and shall not be dependant on the Fire Panel CPU for operation. Failure of Fire Panel CPU shall not result in failure of NRP operation. Panel shall be UL listed, same shall be installed in secuti block / entrance lobby for monitoring. Quoted rate shall includes all required necessary supports with compltete to install the panel. Panel shall be EN listed &amp; vds approved.</t>
  </si>
  <si>
    <t>Supply, installation, testing &amp; commissioning of addressable multisensor detector, programmable for timed automatic sensitivity selection with base &amp; other accessories as mentioned vide technical specification. Quoted rate shall include with MS junction box &amp; copper lugs for end termination as per technical specification. Detector shall be EN listed &amp; vds approved.</t>
  </si>
  <si>
    <t>Supply, installation, testing &amp; commissioning of fault isolator module capable of monitoring shorted loop circuit &amp; automatically restore communications when shorted conditions are corrected. Quoted rate shall be with the necessary back-box for mounting. Device shall be EN listed &amp; vds approved.</t>
  </si>
  <si>
    <t>Supply, installation, testing &amp; commissioning of potential-free, SPDT contact based control module for notification activation. Quoted rate shall be with the necessary back-box for mounting. (for hooter/strobe). Device shall be EN listed &amp; vds approved.</t>
  </si>
  <si>
    <t>Supply, installation, testing &amp; commissioning of ceiling/wall mount hooter cum flasher/ strobe  at 85 dBA @ 3m for audible annunciation &amp; 75cd flashing at 1Hz for visual indication. Hooter cum strobe shall be flush or surface mountable type with all accessories etc., complete as per technical specification. The device shall be UL listed.</t>
  </si>
  <si>
    <t>Supply, installation, testing &amp; commissioning of addressable double action type manual pull station with all accessories etc., complete as per technical specification. Device shall be EN listed &amp; vds approved.</t>
  </si>
  <si>
    <t>Supply, installating and commissioning of GI Perforated  type (Hot dip galvanized) cable trays factory fabricated out of sheet steel with perforation not more than 17.5%, supporting angle frame at every 1.5 m, bottom angle fasteners, anchor grip bolts, etc. The tray shall be suspended from ceiling using anchor bolt and angle iron supports or mounted from wall. The rate shall include all  accessories like bends, elbows, tees, coupler plates, with all necessary hardware, accessories as required for complete installation. Size of the tray shall be as per below. The cost in including steel support for fixing cable tray.</t>
  </si>
  <si>
    <t xml:space="preserve">Cable tray of 300mm wide x 100mm depth with 2mm thick </t>
  </si>
  <si>
    <t>Supply, installation, testing and commissioning of Microprocessor based Multi-loop, True Peer-to-Peer Networkable Addressable Fire Alarm Control Panel with LCD display, with alarm log history events. Panel shall be equipped with loops as mentioned below &amp; shall be extendable upto 2 additional loops considering 20% spare capacity in each loop. Each loop shall have a capacity of minimum 125 detectors + 125 modules &amp; loop loading shall be  20% of in each loop card. 240 volts AC power supply, automatic battery charger, battery shall be sealed lead acid batteries sufficient for 24 hours normal working and 15 mins in alarm condition under full load. Quoted rate shall include supply of necessary software &amp; hardware for progamming the panel with all necessary licence. Integration of FACP with BMS system shall be through RS-485 Modbus / BACnet over IP protocol. Panel shall be EN listed &amp; vds approved.</t>
  </si>
  <si>
    <t>Supply, installation, testing &amp; commissioning of addressable rate of rise heat detector, programmable for timed automatic sensitivity selection with detector base &amp; other accessories as mentioned vide technical specification. Quoted rate shall include with MS junction box &amp; copper lugs for end termination as per technical specification. Detector shall be EN listed &amp; vds approved.</t>
  </si>
  <si>
    <t>Supplying, installation, testing &amp; commissioning of response indicator complete with all accessories etc., for above false ceiling and of monitored type. The response indicator shall be as per technical specification.</t>
  </si>
  <si>
    <r>
      <t>Fixed type hose reel drum with 19mm dia rubber braided</t>
    </r>
    <r>
      <rPr>
        <b/>
        <sz val="11"/>
        <rFont val="Calibri"/>
        <family val="2"/>
      </rPr>
      <t xml:space="preserve"> hose of 40m</t>
    </r>
    <r>
      <rPr>
        <sz val="11"/>
        <rFont val="Calibri"/>
        <family val="2"/>
      </rPr>
      <t>. length with gate valve (upstream) &amp; dual type discharge nozzle, complete. Rate shall includes 25mm brass ball valve.</t>
    </r>
  </si>
  <si>
    <r>
      <t xml:space="preserve">Supply, installation, testing &amp; commissioning of </t>
    </r>
    <r>
      <rPr>
        <b/>
        <sz val="11"/>
        <rFont val="Calibri"/>
        <family val="2"/>
      </rPr>
      <t xml:space="preserve">Cast Iron wafer type butterfly valve </t>
    </r>
    <r>
      <rPr>
        <sz val="11"/>
        <rFont val="Calibri"/>
        <family val="2"/>
      </rPr>
      <t xml:space="preserve">(std lever operated type up to 150 mm dia. &amp; gear operated type for 200 mm &amp; above). Valves shall be confirming to BS 5155/ IS 13095 with pressure class of </t>
    </r>
    <r>
      <rPr>
        <b/>
        <sz val="11"/>
        <rFont val="Calibri"/>
        <family val="2"/>
      </rPr>
      <t>PN-16</t>
    </r>
    <r>
      <rPr>
        <sz val="11"/>
        <rFont val="Calibri"/>
        <family val="2"/>
      </rPr>
      <t xml:space="preserve"> having nylon coated CI disc, nitrile rubber seat complete with matching flanges, gaskets, galvanised fasteners. </t>
    </r>
    <r>
      <rPr>
        <b/>
        <sz val="11"/>
        <rFont val="Calibri"/>
        <family val="2"/>
      </rPr>
      <t>Valves shall be fitted with supervisory switch for monitoring.</t>
    </r>
  </si>
  <si>
    <r>
      <t xml:space="preserve">Supply, installation, testing &amp; commissioning of </t>
    </r>
    <r>
      <rPr>
        <b/>
        <sz val="11"/>
        <rFont val="Calibri"/>
        <family val="2"/>
      </rPr>
      <t>flow switch</t>
    </r>
    <r>
      <rPr>
        <sz val="11"/>
        <rFont val="Calibri"/>
        <family val="2"/>
      </rPr>
      <t xml:space="preserve"> on sprinkler distribution header on each floor and shall be connected to Annunciation panel through cable. Cable / panel shall be measured separately. It shall be UL &amp; FM approved.</t>
    </r>
  </si>
  <si>
    <r>
      <t>Supply, installation, testing &amp; commissioning of</t>
    </r>
    <r>
      <rPr>
        <b/>
        <sz val="11"/>
        <rFont val="Calibri"/>
        <family val="2"/>
      </rPr>
      <t xml:space="preserve"> </t>
    </r>
    <r>
      <rPr>
        <sz val="11"/>
        <rFont val="Calibri"/>
        <family val="2"/>
      </rPr>
      <t xml:space="preserve">conventional sprinkler quartzoid bulb type with 15mm screwed end connection and K- factor of  80. Sprinklers shall be UL Listed &amp; FM approved. </t>
    </r>
  </si>
  <si>
    <r>
      <t xml:space="preserve">Supply, installation, testing &amp; commissioning of </t>
    </r>
    <r>
      <rPr>
        <b/>
        <sz val="11"/>
        <rFont val="Calibri"/>
        <family val="2"/>
      </rPr>
      <t>carbon steel material rosette plates</t>
    </r>
    <r>
      <rPr>
        <sz val="11"/>
        <rFont val="Calibri"/>
        <family val="2"/>
      </rPr>
      <t xml:space="preserve"> (recessed type in two piece for false ceiling areas) for sprinklers below false ceiling area &amp; finish shall be powder coated as required complete as per technical specification. Color / finish of the plate shall be as approved by client / architect. </t>
    </r>
  </si>
  <si>
    <r>
      <t xml:space="preserve">Supply, installation, testing &amp; commissioning of </t>
    </r>
    <r>
      <rPr>
        <b/>
        <sz val="11"/>
        <rFont val="Calibri"/>
        <family val="2"/>
      </rPr>
      <t xml:space="preserve">stainless steel braided flexible drop (hose) </t>
    </r>
    <r>
      <rPr>
        <sz val="11"/>
        <rFont val="Calibri"/>
        <family val="2"/>
      </rPr>
      <t xml:space="preserve">for droping sprinklers below false ceiling. Sprinkler drop shall be of 12 bar pressure rating along with 2 slip nuts, sprinkler reducer, light weight ceiling bracket component etc. as required complete as per technical specification. Flexible shall be UL &amp; FM approved. </t>
    </r>
  </si>
  <si>
    <r>
      <t>Carbon-di-oxide Gas type Fire Extinguisher 4.5 Kgs, squeeze Grip, Discharge Time less than 8 Secs, Controllable discharge mechanism with nozzle, bend, Hose and wall mounting bracket etc., Applicable on Class B&amp;C Fire,</t>
    </r>
    <r>
      <rPr>
        <sz val="11"/>
        <color rgb="FFFF0000"/>
        <rFont val="Calibri"/>
        <family val="2"/>
      </rPr>
      <t xml:space="preserve"> </t>
    </r>
    <r>
      <rPr>
        <sz val="11"/>
        <rFont val="Calibri"/>
        <family val="2"/>
      </rPr>
      <t>B Rating 34B, Can Construction : Hot Spinning / Forging, Valve Construction : Forging &amp; Machining, Internal Coating of Can : Seamless Cylinger, External Coating of Can : Spray Painting, Sheet metal thickness : 4.5MM, ISI Approved as per IS:2878:2004.</t>
    </r>
  </si>
  <si>
    <r>
      <rPr>
        <b/>
        <sz val="11"/>
        <rFont val="Calibri"/>
        <family val="2"/>
      </rPr>
      <t>2nos of Fire buckets</t>
    </r>
    <r>
      <rPr>
        <sz val="11"/>
        <rFont val="Calibri"/>
        <family val="2"/>
      </rPr>
      <t xml:space="preserve"> (filled with sand) round bottom type enamel painted, white inside &amp; red out side, Letter "FIRE" in black out side &amp; handle with mounting bracket. Rate shall inclusive of fire </t>
    </r>
    <r>
      <rPr>
        <b/>
        <sz val="11"/>
        <rFont val="Calibri"/>
        <family val="2"/>
      </rPr>
      <t>bucket stand</t>
    </r>
    <r>
      <rPr>
        <sz val="11"/>
        <rFont val="Calibri"/>
        <family val="2"/>
      </rPr>
      <t xml:space="preserve"> to install 2no's of sand buckets.</t>
    </r>
  </si>
  <si>
    <t xml:space="preserve">Supply, installation, testing &amp; commssioning of supervised monitor module monitoring potential-free, normally open dry contact input (providing DPDTcontact rated at 24v DC, 2A). Quoted rate shall be with the necessary back-box for mounting. (for flow switch, tamper switch, staircase panic bar &amp; panel protection system). Device shall be EN listed &amp; vds approved. </t>
  </si>
  <si>
    <t xml:space="preserve">Supply, installation, testing &amp; commssioning of potential-free, SPDT contact based control relay module to trigger 3rd party utilities like, AHU shut-off, basement ventilation, lift pressurization fan activation, lift grounding, electrical power supply shutdown, fire curtains,de-activation of access control &amp; boom barrier tripping, tripping of water curtain motorized butterfly valve, activation of public adress system, etc. Quoted rate shall be with the necessary back-box for mounting. Device shall be EN listed &amp; vds approved. </t>
  </si>
  <si>
    <t>Supply, installation, testing &amp; commissioning of clean agent type local flooding direct low pressure Quick response system for main electrical panels.
Extinguishing agent: 02kg FK-5-1-12 (UL listed) with zero (ODP) ozone depletion potential.
Container: Stored pressure type, deep drawn argon welded, M.S sheet metal thickness 1.5mm, 100% hydraulic pressure tested, confirm to EN/PED standard. Can shall be manufactured as per IS:15683 &amp; complete test of body as per IS:15683, shall be demonstrated.
Valve: Nickel plated brass, equipped with a pressure gauge to monitor system pressure, with ball valve interfacing the tubing &amp; cylinder, with burst disc, working pressure 10-18 bar, leakage rate: 0.0001 mbar l/s.</t>
  </si>
  <si>
    <t>Supply, installation, testing &amp; commissioning of tube for automatic fire detection &amp; suppression system made by special modified polyamaide (PA), colour red RAL300, inner diameter 4mm, outer diameter 6mm. Pressurised with dry nitrogen at 13.5/10.5 bar pressure UL approved.</t>
  </si>
  <si>
    <t>Supply, installation, testing &amp; commissioning of BGM source FM tuner with necessary components like AC power cord, safety instructions, set of mounting brackets, remote control, 2-pair audio RCA cable (2.5m) &amp; SD card including free music &amp; instructions for use etc. vide technical specification.</t>
  </si>
  <si>
    <r>
      <t xml:space="preserve">Supply,installation ,testing &amp; Commissioning of </t>
    </r>
    <r>
      <rPr>
        <sz val="11"/>
        <rFont val="Calibri"/>
        <family val="2"/>
        <scheme val="minor"/>
      </rPr>
      <t>Voice Alarm Controller having announcement to 8 zone, with built in 500W, input port of emergency microphone on the front panel, music to selected zones can be played, built in 1GB memory for audio files as per technical specification etc. as required.</t>
    </r>
  </si>
  <si>
    <r>
      <t>Supply,installation ,testing &amp; Commissioning of</t>
    </r>
    <r>
      <rPr>
        <sz val="11"/>
        <rFont val="Calibri"/>
        <family val="2"/>
        <scheme val="minor"/>
      </rPr>
      <t xml:space="preserve"> 500W Class-D dual channel Amplifier with high efficiency,low power consumption with self indicator testing function, self-protection from overheat, overcurrent, overvoltage, undervoltage, overload and short circuit,balanced and unbalanced audio inputs.  as per technical specification etc. as required.</t>
    </r>
  </si>
  <si>
    <r>
      <rPr>
        <sz val="11"/>
        <rFont val="Calibri"/>
        <family val="2"/>
        <scheme val="minor"/>
      </rPr>
      <t>Supply,installation ,testing &amp; Commissioning of voice Alarm Call Station having gooseneck condenser Microphone with 8 zone selection keys and an All-Call-Key, PTT Switch, selectable gain, LED indication for zone selection complete as required, Emergency Microphone bypass controller, incase of CPU failure as per technical specification etc. as required.</t>
    </r>
  </si>
  <si>
    <t>Supply, installation, testing &amp; commissioning of PVC insulated, PVC sheathed armored FRLS 2C x 1.5 sq.mm copper cables as per IS: 1554 part-I. Cable shall be rated for a voltage rating of 650/1100 Volts &amp; insulated with suitably compounded PVC. Cables shall be properly supported to ceiling through suitable clamps/saddles at an interval of 300mm. Cables shall be measured on the basis of linear measurements from gland to gland. Colour code FA cable shall be "GREY" &amp; shall have ISI mark embeded on the cable.</t>
  </si>
  <si>
    <t>Supply, installation, testing &amp; commissioning of Rack assembly made of aluminium channels side &amp; rear panels made of 16 SWG powder coated steel sheet front transparent persplex door bearing with rails &amp; rollers, 2 fans at the top for ventilation. Ventilated type side panels powder coated suitable for mounting amplifiers, system controller &amp; all accessories vide technical specification. Rack size shall be of size 24U.</t>
  </si>
  <si>
    <t>This BOQ is part of tender documents and shall be read in conjunction with technical specifications and single line diagram.</t>
  </si>
  <si>
    <t>Vendor shall furnish an undertaking stating that, bidder studied technical specifications &amp; understood the project requirement thoroughly &amp; offered materials confirms the same.</t>
  </si>
  <si>
    <t>If any make not been mentioned in the BOQ for the same line item make need to get approval from the Client / Consultant</t>
  </si>
  <si>
    <t>Sidewall Sprinklers (std response std coverage) - 68°</t>
  </si>
  <si>
    <t>Sidewall Sprinklers (quick response extended coverage) - 68°</t>
  </si>
  <si>
    <t>Upright Sprinklers (std response std coverage) - 68°</t>
  </si>
  <si>
    <t>Supply, installation, testing &amp; commissioning of electrical motor driven terrace booster pump of end suction back pullout type (mono block type) capable to deliver 900LPM at 35 MWC (motor shall be of approx. 20KW). Pump shall be coupled to TEFC motor of suitable HP with speed of 2900RPM &amp; complete set shall be mounted on common base frame. Quoted rate shall includes providing &amp; fixing of RCC foundation (as recommended by manufacturer), foundation bolts etc. complete.</t>
  </si>
  <si>
    <t>4C x 25 Sq.mm AYFY Aluminium cable for terrace booster pump</t>
  </si>
  <si>
    <t>Supply, installation, testing and commissioning of G.I. Earthing strips, strip shall be run on floor / ceiling / walls, from the equipment to the nearest Earth pit with necessary accessories as required. (Earth pit shall be executed by other agencies). Required copper wire for connection shall be part of earth strips.</t>
  </si>
  <si>
    <t>Technical Submittals / other reports needs to be submitted for approval before approval of shop drawing.</t>
  </si>
  <si>
    <t>GST @ 18%</t>
  </si>
  <si>
    <t>GRAND TOTAL INCL. GST</t>
  </si>
  <si>
    <t xml:space="preserve">Supply, installation, testing &amp; commissioning of below mentioned items to complete the system with control panel for booster pump. Panel shall have start &amp; stop push button with necessary control &amp; accessories for manual operation of pumps and control panel shall be located at terrace floor. </t>
  </si>
  <si>
    <t>Soft starter with over load relay, single phase preventor &amp; indicating lamps with ON / OFF push buttons.</t>
  </si>
  <si>
    <t>Supply, laying, testing &amp; commissioning of power &amp; control Cables of 1.1 KV Grade XLPE insulated and PVC insulated, armoured FRLS cables as mentioned below. Cables shall be as per IS : 7098 (PART I) 1985 or ammended and IS 1554 (Part I ) or ammended for PVC insulated cables. The following sizes of LT cables should be laid in excavated, built up cable trench, through RCC Full round  hume pipes, cleated on walls and on cable trays (indoor/outdoor) with all materials, accessoreis required for installtion of LT cables as required. Required end terminations and lugs for each cable shall be considered in the part of cable line item. End termination of cables shall be using single compression brass type cable glands &amp; pin type tinned copper lugs. For cables that are laid outdoor, rate shall include earth excavation providing brick &amp; sand protection, refilling &amp; compacting the earth. Cables shall be measured on the basis of linear measurements from gland to gland. Rate shall excludes cable tray &amp; Hume pipes.</t>
  </si>
  <si>
    <t>3C x 1.5 Sq.mm cable with end termination for Start/Stop push button</t>
  </si>
  <si>
    <t>2C x 2.5 Sqmm cable with end termination for instrumentation (for pressure switch)</t>
  </si>
  <si>
    <t>Supply, installation, testing &amp; commissioning of 2 way fire brigade inlet inlet connection with 63mm dia built-in SS non-return valves instantaneous coupling type arranged on 100mm dia. Pipe manifold &amp; connected to wet riser main. Quoted rate shall be included with C.I butterfly valve, non-return valve &amp; MS cabinet of suitable size with mounting supports etc. complete.</t>
  </si>
  <si>
    <t>Supply, installation, testing &amp; commissioning of glycerine filled die cast aluminium body &amp; SS 316 bourden type pressure gauge of 150mm dial size &amp; calibration 0-16 kg/cm² with accuracy of 1% of full scale with necessary fittings like unions / nipples / collars / reducers, siphon etc as required.</t>
  </si>
  <si>
    <t>Supply, installation, testing &amp; commissioning of pressure switch of suitable range for pumpsets with necessary fittings like unions / colors / reducers etc.</t>
  </si>
  <si>
    <r>
      <t xml:space="preserve">Supply, installation, testing &amp; commissioning of </t>
    </r>
    <r>
      <rPr>
        <b/>
        <sz val="11"/>
        <rFont val="Calibri"/>
        <family val="2"/>
      </rPr>
      <t>forged brass screwed ends full bore ball valves</t>
    </r>
    <r>
      <rPr>
        <sz val="11"/>
        <rFont val="Calibri"/>
        <family val="2"/>
      </rPr>
      <t xml:space="preserve"> of pressure rating PN-16 complete with fittings of screwed end type etc. complete as per technical specification.</t>
    </r>
  </si>
  <si>
    <t>15mm 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</si>
</sst>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 #,##0.00_ ;_ * \-#,##0.00_ ;_ * &quot;-&quot;??_ ;_ @_ "/>
    <numFmt numFmtId="164" formatCode="_(* #,##0.00_);_(* \(#,##0.00\);_(* &quot;-&quot;??_);_(@_)"/>
    <numFmt numFmtId="165" formatCode="0.0_)"/>
    <numFmt numFmtId="166" formatCode="#\ ##\ ##\ ##\ ###"/>
    <numFmt numFmtId="167" formatCode="0.0"/>
    <numFmt numFmtId="168" formatCode="0.00_)"/>
    <numFmt numFmtId="169" formatCode="0_)"/>
    <numFmt numFmtId="170" formatCode="00,000,000.00"/>
    <numFmt numFmtId="171" formatCode="0.000"/>
    <numFmt numFmtId="172" formatCode="_-&quot;L.&quot;\ * #,##0_-;\-&quot;L.&quot;\ * #,##0_-;_-&quot;L.&quot;\ * &quot;-&quot;_-;_-@_-"/>
    <numFmt numFmtId="173" formatCode="0###0"/>
    <numFmt numFmtId="174" formatCode="#,##0_);[Red]\(#,##0\);;@"/>
    <numFmt numFmtId="175" formatCode="General\ ;[Red]\(General\)"/>
    <numFmt numFmtId="176" formatCode=";;;"/>
    <numFmt numFmtId="177" formatCode="_(&quot;Rs.&quot;* #,##0_);_(&quot;Rs.&quot;* \(#,##0\);_(&quot;Rs.&quot;* &quot;-&quot;??_);_(@_)"/>
    <numFmt numFmtId="178" formatCode="0##0"/>
  </numFmts>
  <fonts count="60">
    <font>
      <sz val="11"/>
      <color theme="1"/>
      <name val="Calibri"/>
      <family val="2"/>
      <scheme val="minor"/>
    </font>
    <font>
      <sz val="11"/>
      <color theme="1"/>
      <name val="Calibri"/>
      <family val="2"/>
      <scheme val="minor"/>
    </font>
    <font>
      <sz val="10"/>
      <name val="Arial"/>
      <family val="2"/>
    </font>
    <font>
      <sz val="10"/>
      <name val="Helv"/>
      <family val="2"/>
      <charset val="204"/>
    </font>
    <font>
      <sz val="10"/>
      <name val="Arial"/>
      <family val="2"/>
      <charset val="204"/>
    </font>
    <font>
      <b/>
      <sz val="12"/>
      <color theme="1"/>
      <name val="Calibri"/>
      <family val="2"/>
    </font>
    <font>
      <sz val="12"/>
      <name val="Calibri"/>
      <family val="2"/>
    </font>
    <font>
      <b/>
      <sz val="12"/>
      <name val="Calibri"/>
      <family val="2"/>
    </font>
    <font>
      <sz val="12"/>
      <color rgb="FFFF0000"/>
      <name val="Calibri"/>
      <family val="2"/>
    </font>
    <font>
      <sz val="12"/>
      <color theme="1"/>
      <name val="Calibri"/>
      <family val="2"/>
    </font>
    <font>
      <b/>
      <sz val="11"/>
      <color theme="1"/>
      <name val="Calibri"/>
      <family val="2"/>
      <scheme val="minor"/>
    </font>
    <font>
      <sz val="11"/>
      <name val="Calibri"/>
      <family val="2"/>
      <scheme val="minor"/>
    </font>
    <font>
      <b/>
      <sz val="11"/>
      <name val="Calibri"/>
      <family val="2"/>
      <scheme val="minor"/>
    </font>
    <font>
      <sz val="11"/>
      <name val="Verdana"/>
      <family val="2"/>
    </font>
    <font>
      <sz val="12"/>
      <color theme="1"/>
      <name val="Calibri"/>
      <family val="2"/>
      <scheme val="minor"/>
    </font>
    <font>
      <sz val="10"/>
      <color indexed="8"/>
      <name val="Arial"/>
      <family val="2"/>
    </font>
    <font>
      <sz val="10"/>
      <color theme="1"/>
      <name val="Calibri"/>
      <family val="2"/>
    </font>
    <font>
      <sz val="10"/>
      <name val="Helv"/>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Times New Roman"/>
      <family val="1"/>
    </font>
    <font>
      <b/>
      <u/>
      <sz val="11"/>
      <name val="Times New Roman"/>
      <family val="1"/>
    </font>
    <font>
      <sz val="10"/>
      <name val="Century Gothic"/>
      <family val="2"/>
    </font>
    <font>
      <i/>
      <sz val="11"/>
      <color indexed="23"/>
      <name val="Calibri"/>
      <family val="2"/>
    </font>
    <font>
      <sz val="11"/>
      <color indexed="17"/>
      <name val="Calibri"/>
      <family val="2"/>
    </font>
    <font>
      <b/>
      <sz val="10"/>
      <name val="Century Gothic"/>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8"/>
      <name val="Arial"/>
      <family val="2"/>
    </font>
    <font>
      <sz val="11"/>
      <color indexed="52"/>
      <name val="Calibri"/>
      <family val="2"/>
    </font>
    <font>
      <b/>
      <sz val="9"/>
      <name val="Arial"/>
      <family val="2"/>
    </font>
    <font>
      <sz val="11"/>
      <color indexed="60"/>
      <name val="Calibri"/>
      <family val="2"/>
    </font>
    <font>
      <sz val="10"/>
      <name val="Helv"/>
    </font>
    <font>
      <sz val="12"/>
      <color indexed="8"/>
      <name val="Verdana"/>
      <family val="2"/>
    </font>
    <font>
      <i/>
      <sz val="10"/>
      <color indexed="18"/>
      <name val="Century Gothic"/>
      <family val="2"/>
    </font>
    <font>
      <b/>
      <sz val="11"/>
      <color indexed="63"/>
      <name val="Calibri"/>
      <family val="2"/>
    </font>
    <font>
      <b/>
      <u/>
      <sz val="10"/>
      <color indexed="18"/>
      <name val="Century Gothic"/>
      <family val="2"/>
    </font>
    <font>
      <sz val="12"/>
      <name val="Times New Roman"/>
      <family val="1"/>
    </font>
    <font>
      <b/>
      <sz val="12"/>
      <color indexed="18"/>
      <name val="Times New Roman"/>
      <family val="1"/>
    </font>
    <font>
      <b/>
      <sz val="12"/>
      <name val="Times New Roman"/>
      <family val="1"/>
    </font>
    <font>
      <sz val="9"/>
      <name val="Arial"/>
      <family val="2"/>
    </font>
    <font>
      <b/>
      <sz val="18"/>
      <color indexed="56"/>
      <name val="Cambria"/>
      <family val="2"/>
    </font>
    <font>
      <b/>
      <sz val="9"/>
      <color indexed="9"/>
      <name val="Arial"/>
      <family val="2"/>
    </font>
    <font>
      <b/>
      <i/>
      <sz val="12"/>
      <name val="Times New Roman"/>
      <family val="1"/>
    </font>
    <font>
      <b/>
      <sz val="11"/>
      <color indexed="8"/>
      <name val="Calibri"/>
      <family val="2"/>
    </font>
    <font>
      <sz val="11"/>
      <color indexed="10"/>
      <name val="Calibri"/>
      <family val="2"/>
    </font>
    <font>
      <sz val="12"/>
      <name val="Calibri"/>
      <family val="2"/>
      <scheme val="minor"/>
    </font>
    <font>
      <b/>
      <sz val="12"/>
      <name val="Calibri"/>
      <family val="2"/>
      <scheme val="minor"/>
    </font>
    <font>
      <sz val="11"/>
      <name val="Calibri"/>
      <family val="2"/>
    </font>
    <font>
      <b/>
      <sz val="11"/>
      <color theme="1"/>
      <name val="Calibri"/>
      <family val="2"/>
    </font>
    <font>
      <b/>
      <sz val="11"/>
      <name val="Calibri"/>
      <family val="2"/>
    </font>
    <font>
      <sz val="11"/>
      <color theme="1"/>
      <name val="Calibri"/>
      <family val="2"/>
    </font>
    <font>
      <sz val="11"/>
      <color rgb="FFFF0000"/>
      <name val="Calibri"/>
      <family val="2"/>
    </font>
    <font>
      <sz val="11"/>
      <name val="Arial"/>
      <family val="2"/>
    </font>
    <font>
      <sz val="10"/>
      <name val="Calibri"/>
      <family val="2"/>
    </font>
  </fonts>
  <fills count="33">
    <fill>
      <patternFill patternType="none"/>
    </fill>
    <fill>
      <patternFill patternType="gray125"/>
    </fill>
    <fill>
      <patternFill patternType="solid">
        <fgColor theme="6"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lightGray">
        <fgColor indexed="13"/>
        <bgColor indexed="9"/>
      </patternFill>
    </fill>
    <fill>
      <patternFill patternType="solid">
        <fgColor indexed="43"/>
      </patternFill>
    </fill>
    <fill>
      <patternFill patternType="solid">
        <fgColor indexed="26"/>
      </patternFill>
    </fill>
    <fill>
      <patternFill patternType="mediumGray">
        <fgColor indexed="22"/>
        <bgColor indexed="9"/>
      </patternFill>
    </fill>
    <fill>
      <patternFill patternType="solid">
        <fgColor indexed="16"/>
        <bgColor indexed="16"/>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auto="1"/>
      </top>
      <bottom/>
      <diagonal/>
    </border>
    <border>
      <left/>
      <right/>
      <top style="medium">
        <color auto="1"/>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1199">
    <xf numFmtId="0" fontId="0" fillId="0" borderId="0"/>
    <xf numFmtId="43" fontId="1" fillId="0" borderId="0" applyFont="0" applyFill="0" applyBorder="0" applyAlignment="0" applyProtection="0"/>
    <xf numFmtId="0" fontId="3" fillId="0" borderId="0"/>
    <xf numFmtId="0" fontId="2" fillId="0" borderId="0"/>
    <xf numFmtId="0"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4" fillId="0" borderId="0" applyFill="0" applyBorder="0" applyAlignment="0" applyProtection="0"/>
    <xf numFmtId="0" fontId="2" fillId="0" borderId="0"/>
    <xf numFmtId="169" fontId="1" fillId="0" borderId="0" applyFont="0" applyFill="0" applyBorder="0" applyAlignment="0" applyProtection="0"/>
    <xf numFmtId="0" fontId="2" fillId="0" borderId="0"/>
    <xf numFmtId="0" fontId="3" fillId="0" borderId="0"/>
    <xf numFmtId="0" fontId="2" fillId="0" borderId="0"/>
    <xf numFmtId="0" fontId="14" fillId="0" borderId="0"/>
    <xf numFmtId="43" fontId="14" fillId="0" borderId="0" applyFont="0" applyFill="0" applyBorder="0" applyAlignment="0" applyProtection="0"/>
    <xf numFmtId="0" fontId="1" fillId="0" borderId="0"/>
    <xf numFmtId="0" fontId="2" fillId="0" borderId="0"/>
    <xf numFmtId="0" fontId="2" fillId="0" borderId="0" applyFill="0" applyBorder="0" applyAlignment="0" applyProtection="0"/>
    <xf numFmtId="0" fontId="2" fillId="0" borderId="0"/>
    <xf numFmtId="0" fontId="1" fillId="0" borderId="0"/>
    <xf numFmtId="0" fontId="2" fillId="0" borderId="0"/>
    <xf numFmtId="43"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1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1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1"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1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2" fillId="0" borderId="0" applyFont="0" applyFill="0" applyBorder="0" applyAlignment="0" applyProtection="0"/>
    <xf numFmtId="43" fontId="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5" fillId="0" borderId="0"/>
    <xf numFmtId="0" fontId="2" fillId="0" borderId="0"/>
    <xf numFmtId="0" fontId="3" fillId="0" borderId="0"/>
    <xf numFmtId="0" fontId="2" fillId="0" borderId="0"/>
    <xf numFmtId="0" fontId="3"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2" fillId="0" borderId="0"/>
    <xf numFmtId="0" fontId="1"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1" fillId="0" borderId="0" applyFont="0" applyFill="0" applyBorder="0" applyAlignment="0" applyProtection="0"/>
    <xf numFmtId="9" fontId="1" fillId="0" borderId="0" applyFont="0" applyFill="0" applyBorder="0" applyAlignment="0" applyProtection="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7" fillId="0" borderId="0"/>
    <xf numFmtId="172" fontId="2"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7" borderId="0" applyNumberFormat="0" applyBorder="0" applyAlignment="0" applyProtection="0"/>
    <xf numFmtId="0" fontId="19" fillId="18"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5" borderId="0" applyNumberFormat="0" applyBorder="0" applyAlignment="0" applyProtection="0"/>
    <xf numFmtId="0" fontId="20" fillId="9" borderId="0" applyNumberFormat="0" applyBorder="0" applyAlignment="0" applyProtection="0"/>
    <xf numFmtId="0" fontId="21" fillId="26" borderId="2" applyNumberFormat="0" applyAlignment="0" applyProtection="0"/>
    <xf numFmtId="0" fontId="22" fillId="27" borderId="3" applyNumberFormat="0" applyAlignment="0" applyProtection="0"/>
    <xf numFmtId="164" fontId="2" fillId="0" borderId="0" applyFont="0" applyFill="0" applyBorder="0" applyAlignment="0" applyProtection="0"/>
    <xf numFmtId="0" fontId="2" fillId="0" borderId="0" applyFont="0" applyFill="0" applyBorder="0" applyAlignment="0" applyProtection="0"/>
    <xf numFmtId="167"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3" fontId="24" fillId="28" borderId="0" applyFill="0">
      <alignment horizontal="left" vertical="top"/>
      <protection locked="0"/>
    </xf>
    <xf numFmtId="174" fontId="25" fillId="0" borderId="0" applyFont="0" applyFill="0" applyBorder="0">
      <alignment horizontal="left" vertical="top" wrapText="1"/>
      <protection locked="0"/>
    </xf>
    <xf numFmtId="0" fontId="26" fillId="0" borderId="0" applyNumberFormat="0" applyFill="0" applyBorder="0" applyAlignment="0" applyProtection="0"/>
    <xf numFmtId="175" fontId="25" fillId="0" borderId="0" applyFont="0">
      <alignment horizontal="left"/>
      <protection locked="0"/>
    </xf>
    <xf numFmtId="0" fontId="27" fillId="10" borderId="0" applyNumberFormat="0" applyBorder="0" applyAlignment="0" applyProtection="0"/>
    <xf numFmtId="173" fontId="28" fillId="0" borderId="0">
      <alignment horizontal="left"/>
    </xf>
    <xf numFmtId="0" fontId="29" fillId="0" borderId="4" applyNumberFormat="0" applyFill="0" applyAlignment="0" applyProtection="0"/>
    <xf numFmtId="0" fontId="30" fillId="0" borderId="5" applyNumberFormat="0" applyFill="0" applyAlignment="0" applyProtection="0"/>
    <xf numFmtId="0" fontId="31" fillId="0" borderId="6" applyNumberFormat="0" applyFill="0" applyAlignment="0" applyProtection="0"/>
    <xf numFmtId="0" fontId="31" fillId="0" borderId="0" applyNumberFormat="0" applyFill="0" applyBorder="0" applyAlignment="0" applyProtection="0"/>
    <xf numFmtId="0" fontId="32" fillId="13" borderId="2" applyNumberFormat="0" applyAlignment="0" applyProtection="0"/>
    <xf numFmtId="173" fontId="25" fillId="0" borderId="0" applyFont="0">
      <alignment horizontal="left"/>
    </xf>
    <xf numFmtId="173" fontId="25" fillId="0" borderId="0" applyFont="0" applyFill="0" applyBorder="0">
      <alignment horizontal="left"/>
    </xf>
    <xf numFmtId="40" fontId="33" fillId="0" borderId="0" applyFont="0">
      <protection locked="0"/>
    </xf>
    <xf numFmtId="0" fontId="34" fillId="0" borderId="7" applyNumberFormat="0" applyFill="0" applyAlignment="0" applyProtection="0"/>
    <xf numFmtId="173" fontId="25" fillId="0" borderId="0" applyFont="0" applyFill="0" applyBorder="0">
      <alignment horizontal="left"/>
    </xf>
    <xf numFmtId="173" fontId="25" fillId="0" borderId="0" applyFont="0" applyFill="0" applyBorder="0">
      <alignment horizontal="left"/>
    </xf>
    <xf numFmtId="174" fontId="35" fillId="0" borderId="0">
      <alignment horizontal="left" vertical="top"/>
      <protection locked="0"/>
    </xf>
    <xf numFmtId="174" fontId="33" fillId="0" borderId="0" applyFont="0"/>
    <xf numFmtId="173" fontId="25" fillId="0" borderId="0" applyFont="0" applyFill="0" applyBorder="0">
      <alignment horizontal="left"/>
    </xf>
    <xf numFmtId="173" fontId="25" fillId="0" borderId="0" applyFont="0">
      <alignment horizontal="left"/>
    </xf>
    <xf numFmtId="0" fontId="36" fillId="29" borderId="0" applyNumberFormat="0" applyBorder="0" applyAlignment="0" applyProtection="0"/>
    <xf numFmtId="0" fontId="2" fillId="0" borderId="0"/>
    <xf numFmtId="0" fontId="2" fillId="0" borderId="0"/>
    <xf numFmtId="0" fontId="1"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38" fillId="0" borderId="0" applyNumberFormat="0" applyFill="0" applyBorder="0" applyProtection="0">
      <alignment vertical="top"/>
    </xf>
    <xf numFmtId="0" fontId="2" fillId="0" borderId="0"/>
    <xf numFmtId="0" fontId="2" fillId="0" borderId="0"/>
    <xf numFmtId="0" fontId="2" fillId="0" borderId="0"/>
    <xf numFmtId="0" fontId="2" fillId="0" borderId="0"/>
    <xf numFmtId="0" fontId="2" fillId="0" borderId="0"/>
    <xf numFmtId="0" fontId="38" fillId="0" borderId="0" applyNumberFormat="0" applyFill="0" applyBorder="0" applyProtection="0">
      <alignment vertical="top"/>
    </xf>
    <xf numFmtId="0" fontId="38" fillId="0" borderId="0" applyNumberFormat="0" applyFill="0" applyBorder="0" applyProtection="0">
      <alignment vertical="top"/>
    </xf>
    <xf numFmtId="0" fontId="38" fillId="0" borderId="0" applyNumberFormat="0" applyFill="0" applyBorder="0" applyProtection="0">
      <alignment vertical="top"/>
    </xf>
    <xf numFmtId="0" fontId="38" fillId="0" borderId="0" applyNumberFormat="0" applyFill="0" applyBorder="0" applyProtection="0">
      <alignment vertical="top"/>
    </xf>
    <xf numFmtId="0" fontId="2"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30" borderId="8" applyNumberFormat="0" applyFont="0" applyAlignment="0" applyProtection="0"/>
    <xf numFmtId="176" fontId="39" fillId="0" borderId="0" applyFont="0">
      <alignment horizontal="right"/>
      <protection locked="0"/>
    </xf>
    <xf numFmtId="0" fontId="2" fillId="30" borderId="8" applyNumberFormat="0" applyFont="0" applyAlignment="0" applyProtection="0"/>
    <xf numFmtId="175" fontId="33" fillId="0" borderId="0" applyFont="0">
      <protection locked="0"/>
    </xf>
    <xf numFmtId="0" fontId="40" fillId="26" borderId="9" applyNumberFormat="0" applyAlignment="0" applyProtection="0"/>
    <xf numFmtId="40" fontId="25" fillId="0" borderId="0" applyFont="0">
      <protection locked="0"/>
    </xf>
    <xf numFmtId="40" fontId="28" fillId="0" borderId="0" applyFont="0">
      <protection locked="0"/>
    </xf>
    <xf numFmtId="177" fontId="2" fillId="0" borderId="0" applyFont="0" applyFill="0" applyBorder="0" applyProtection="0"/>
    <xf numFmtId="177" fontId="2" fillId="0" borderId="0" applyFont="0" applyFill="0" applyBorder="0" applyProtection="0"/>
    <xf numFmtId="174" fontId="41" fillId="0" borderId="0" applyFont="0">
      <alignment horizontal="left"/>
    </xf>
    <xf numFmtId="0" fontId="37" fillId="0" borderId="0"/>
    <xf numFmtId="0" fontId="42" fillId="0" borderId="0"/>
    <xf numFmtId="0" fontId="43" fillId="0" borderId="0" applyNumberFormat="0" applyProtection="0">
      <alignment wrapText="1"/>
      <protection locked="0"/>
    </xf>
    <xf numFmtId="174" fontId="44" fillId="0" borderId="10">
      <alignment vertical="center"/>
    </xf>
    <xf numFmtId="174" fontId="25" fillId="0" borderId="0" applyFont="0">
      <protection locked="0"/>
    </xf>
    <xf numFmtId="174" fontId="25" fillId="0" borderId="0" applyFill="0" applyProtection="0">
      <protection locked="0"/>
    </xf>
    <xf numFmtId="173" fontId="45" fillId="31" borderId="0" applyNumberFormat="0" applyAlignment="0">
      <alignment horizontal="left" vertical="top"/>
    </xf>
    <xf numFmtId="0" fontId="46" fillId="0" borderId="0" applyNumberFormat="0" applyFill="0" applyBorder="0" applyAlignment="0" applyProtection="0"/>
    <xf numFmtId="173" fontId="47" fillId="32" borderId="0" applyNumberFormat="0">
      <alignment horizontal="center"/>
    </xf>
    <xf numFmtId="173" fontId="48" fillId="0" borderId="11" applyNumberFormat="0" applyFill="0" applyProtection="0">
      <alignment horizontal="center"/>
    </xf>
    <xf numFmtId="0" fontId="49" fillId="0" borderId="12" applyNumberFormat="0" applyFill="0" applyAlignment="0" applyProtection="0"/>
    <xf numFmtId="174" fontId="25" fillId="0" borderId="0"/>
    <xf numFmtId="174" fontId="28" fillId="0" borderId="0"/>
    <xf numFmtId="178" fontId="25" fillId="0" borderId="0" applyFill="0">
      <alignment horizontal="center"/>
    </xf>
    <xf numFmtId="174" fontId="25" fillId="0" borderId="0" applyFont="0">
      <alignment horizontal="center"/>
      <protection locked="0"/>
    </xf>
    <xf numFmtId="168" fontId="35" fillId="0" borderId="1">
      <alignment horizontal="center" vertical="center"/>
    </xf>
    <xf numFmtId="0" fontId="50" fillId="0" borderId="0" applyNumberFormat="0" applyFill="0" applyBorder="0" applyAlignment="0" applyProtection="0"/>
    <xf numFmtId="9" fontId="2" fillId="0" borderId="0" applyFont="0" applyFill="0" applyBorder="0" applyAlignment="0" applyProtection="0"/>
    <xf numFmtId="0" fontId="2" fillId="0" borderId="0"/>
  </cellStyleXfs>
  <cellXfs count="207">
    <xf numFmtId="0" fontId="0" fillId="0" borderId="0" xfId="0"/>
    <xf numFmtId="0" fontId="6" fillId="0" borderId="0" xfId="0" applyFont="1" applyAlignment="1">
      <alignment vertical="top"/>
    </xf>
    <xf numFmtId="0" fontId="5" fillId="2" borderId="1"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7" fillId="0" borderId="0" xfId="0" applyFont="1" applyAlignment="1">
      <alignment vertical="center"/>
    </xf>
    <xf numFmtId="0" fontId="7" fillId="3" borderId="1" xfId="0" applyFont="1" applyFill="1" applyBorder="1" applyAlignment="1">
      <alignment horizontal="center" vertical="center"/>
    </xf>
    <xf numFmtId="0" fontId="7" fillId="3" borderId="1" xfId="0" applyFont="1" applyFill="1" applyBorder="1" applyAlignment="1">
      <alignment horizontal="left" vertical="center" wrapText="1"/>
    </xf>
    <xf numFmtId="0" fontId="6" fillId="3" borderId="1" xfId="0" applyFont="1" applyFill="1" applyBorder="1" applyAlignment="1">
      <alignment horizontal="center" vertical="center"/>
    </xf>
    <xf numFmtId="1" fontId="6" fillId="3" borderId="1" xfId="1" applyNumberFormat="1" applyFont="1" applyFill="1" applyBorder="1" applyAlignment="1">
      <alignment horizontal="center" vertical="center"/>
    </xf>
    <xf numFmtId="4" fontId="6" fillId="3" borderId="1" xfId="1" applyNumberFormat="1" applyFont="1" applyFill="1" applyBorder="1" applyAlignment="1">
      <alignment horizontal="center" vertical="center"/>
    </xf>
    <xf numFmtId="4" fontId="6" fillId="3" borderId="1" xfId="1" applyNumberFormat="1" applyFont="1" applyFill="1" applyBorder="1" applyAlignment="1">
      <alignment vertical="center"/>
    </xf>
    <xf numFmtId="165" fontId="6" fillId="0" borderId="1" xfId="0" applyNumberFormat="1" applyFont="1" applyBorder="1" applyAlignment="1">
      <alignment horizontal="center" vertical="center" wrapText="1"/>
    </xf>
    <xf numFmtId="166" fontId="6" fillId="0" borderId="1" xfId="0" applyNumberFormat="1" applyFont="1" applyBorder="1" applyAlignment="1">
      <alignment horizontal="justify" vertical="center" wrapText="1"/>
    </xf>
    <xf numFmtId="4" fontId="6" fillId="0" borderId="1" xfId="0" applyNumberFormat="1" applyFont="1" applyBorder="1" applyAlignment="1">
      <alignment horizontal="center" vertical="center"/>
    </xf>
    <xf numFmtId="4" fontId="6" fillId="0" borderId="1" xfId="0" applyNumberFormat="1" applyFont="1" applyBorder="1" applyAlignment="1">
      <alignment vertical="center"/>
    </xf>
    <xf numFmtId="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7" borderId="0" xfId="0" applyFont="1" applyFill="1" applyAlignment="1">
      <alignment vertical="top"/>
    </xf>
    <xf numFmtId="0" fontId="6" fillId="0" borderId="1" xfId="0" applyFont="1" applyBorder="1" applyAlignment="1">
      <alignment horizontal="left" vertical="center" wrapText="1"/>
    </xf>
    <xf numFmtId="1" fontId="6" fillId="0" borderId="1" xfId="1" applyNumberFormat="1" applyFont="1" applyFill="1" applyBorder="1" applyAlignment="1">
      <alignment horizontal="center" vertical="center"/>
    </xf>
    <xf numFmtId="0" fontId="6" fillId="0" borderId="0" xfId="0" applyFont="1"/>
    <xf numFmtId="165" fontId="6" fillId="5" borderId="1" xfId="0" applyNumberFormat="1" applyFont="1" applyFill="1" applyBorder="1" applyAlignment="1">
      <alignment horizontal="center" vertical="center" wrapText="1"/>
    </xf>
    <xf numFmtId="0" fontId="6" fillId="5" borderId="0" xfId="0" applyFont="1" applyFill="1"/>
    <xf numFmtId="0" fontId="7" fillId="0" borderId="1" xfId="0" applyFont="1" applyBorder="1" applyAlignment="1">
      <alignment horizontal="left" vertical="center" wrapText="1"/>
    </xf>
    <xf numFmtId="0" fontId="6" fillId="0" borderId="0" xfId="0" applyFont="1" applyAlignment="1">
      <alignment vertical="top" wrapText="1"/>
    </xf>
    <xf numFmtId="4" fontId="6" fillId="0" borderId="1" xfId="0" applyNumberFormat="1" applyFont="1" applyBorder="1" applyAlignment="1">
      <alignment vertical="center" wrapText="1"/>
    </xf>
    <xf numFmtId="0" fontId="6" fillId="7" borderId="0" xfId="0" applyFont="1" applyFill="1" applyAlignment="1">
      <alignment vertical="top" wrapText="1"/>
    </xf>
    <xf numFmtId="168" fontId="6" fillId="0" borderId="1" xfId="0" applyNumberFormat="1" applyFont="1" applyBorder="1" applyAlignment="1">
      <alignment horizontal="center" vertical="center" wrapText="1"/>
    </xf>
    <xf numFmtId="0" fontId="6" fillId="5" borderId="0" xfId="0" applyFont="1" applyFill="1" applyAlignment="1">
      <alignment vertical="top" wrapText="1"/>
    </xf>
    <xf numFmtId="4" fontId="6" fillId="5" borderId="1" xfId="0" applyNumberFormat="1" applyFont="1" applyFill="1" applyBorder="1" applyAlignment="1">
      <alignment horizontal="center" vertical="center" wrapText="1"/>
    </xf>
    <xf numFmtId="167" fontId="6"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167" fontId="6" fillId="5" borderId="1" xfId="0" applyNumberFormat="1" applyFont="1" applyFill="1" applyBorder="1" applyAlignment="1">
      <alignment horizontal="center" vertical="center" wrapText="1"/>
    </xf>
    <xf numFmtId="1" fontId="6" fillId="0" borderId="1" xfId="1" applyNumberFormat="1" applyFont="1" applyFill="1" applyBorder="1" applyAlignment="1">
      <alignment vertical="center"/>
    </xf>
    <xf numFmtId="169" fontId="6" fillId="0" borderId="1" xfId="0" applyNumberFormat="1" applyFont="1" applyBorder="1" applyAlignment="1">
      <alignment horizontal="center" vertical="center" wrapText="1"/>
    </xf>
    <xf numFmtId="165"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168" fontId="7" fillId="2" borderId="1" xfId="0" applyNumberFormat="1" applyFont="1" applyFill="1" applyBorder="1" applyAlignment="1">
      <alignment vertical="center" wrapText="1"/>
    </xf>
    <xf numFmtId="1" fontId="7" fillId="2" borderId="1" xfId="0" applyNumberFormat="1" applyFont="1" applyFill="1" applyBorder="1" applyAlignment="1">
      <alignment vertical="center" wrapText="1"/>
    </xf>
    <xf numFmtId="4" fontId="7" fillId="2" borderId="1" xfId="0" applyNumberFormat="1" applyFont="1" applyFill="1" applyBorder="1" applyAlignment="1">
      <alignment horizontal="center" vertical="center" wrapText="1"/>
    </xf>
    <xf numFmtId="1" fontId="6" fillId="3" borderId="1" xfId="1" applyNumberFormat="1" applyFont="1" applyFill="1" applyBorder="1" applyAlignment="1">
      <alignment vertical="center"/>
    </xf>
    <xf numFmtId="1" fontId="7" fillId="0" borderId="1" xfId="1" applyNumberFormat="1" applyFont="1" applyFill="1" applyBorder="1" applyAlignment="1">
      <alignment horizontal="center" vertical="center"/>
    </xf>
    <xf numFmtId="166" fontId="6" fillId="5" borderId="1" xfId="0" applyNumberFormat="1" applyFont="1" applyFill="1" applyBorder="1" applyAlignment="1">
      <alignment horizontal="justify" vertical="center" wrapText="1"/>
    </xf>
    <xf numFmtId="165" fontId="7" fillId="2" borderId="1" xfId="0" applyNumberFormat="1" applyFont="1" applyFill="1" applyBorder="1" applyAlignment="1">
      <alignment horizontal="left" vertical="center" wrapText="1"/>
    </xf>
    <xf numFmtId="168" fontId="7" fillId="2" borderId="1" xfId="0" applyNumberFormat="1" applyFont="1" applyFill="1" applyBorder="1" applyAlignment="1">
      <alignment horizontal="center" vertical="center" wrapText="1"/>
    </xf>
    <xf numFmtId="1" fontId="6" fillId="2" borderId="1" xfId="1" applyNumberFormat="1" applyFont="1" applyFill="1" applyBorder="1" applyAlignment="1">
      <alignment horizontal="center" vertical="center"/>
    </xf>
    <xf numFmtId="1" fontId="6" fillId="2" borderId="1" xfId="1" applyNumberFormat="1" applyFont="1" applyFill="1" applyBorder="1" applyAlignment="1">
      <alignment vertical="center"/>
    </xf>
    <xf numFmtId="4" fontId="7" fillId="2" borderId="1" xfId="1" applyNumberFormat="1" applyFont="1" applyFill="1" applyBorder="1" applyAlignment="1">
      <alignment horizontal="center" vertical="center"/>
    </xf>
    <xf numFmtId="0" fontId="9" fillId="0" borderId="0" xfId="0" applyFont="1" applyAlignment="1">
      <alignment vertical="center" wrapText="1"/>
    </xf>
    <xf numFmtId="0" fontId="6" fillId="0" borderId="1" xfId="15" applyFont="1" applyBorder="1" applyAlignment="1">
      <alignment horizontal="justify" vertical="center" wrapText="1"/>
    </xf>
    <xf numFmtId="0" fontId="9" fillId="0" borderId="0" xfId="0" applyFont="1" applyAlignment="1">
      <alignment horizontal="center" vertical="center" wrapText="1"/>
    </xf>
    <xf numFmtId="164" fontId="7" fillId="0" borderId="0" xfId="18" applyNumberFormat="1" applyFont="1" applyFill="1" applyAlignment="1" applyProtection="1">
      <alignment vertical="center"/>
      <protection locked="0"/>
    </xf>
    <xf numFmtId="4" fontId="6" fillId="5" borderId="1" xfId="0" applyNumberFormat="1" applyFont="1" applyFill="1" applyBorder="1" applyAlignment="1">
      <alignment vertical="center" wrapText="1"/>
    </xf>
    <xf numFmtId="1" fontId="7" fillId="2"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xf>
    <xf numFmtId="1" fontId="6" fillId="3" borderId="1" xfId="0" applyNumberFormat="1" applyFont="1" applyFill="1" applyBorder="1" applyAlignment="1">
      <alignment vertical="center"/>
    </xf>
    <xf numFmtId="167" fontId="6" fillId="0" borderId="1" xfId="0" applyNumberFormat="1" applyFont="1" applyBorder="1" applyAlignment="1">
      <alignment horizontal="justify" vertical="top" wrapText="1"/>
    </xf>
    <xf numFmtId="4" fontId="6" fillId="0" borderId="1" xfId="1" applyNumberFormat="1" applyFont="1" applyFill="1" applyBorder="1" applyAlignment="1">
      <alignment horizontal="center" vertical="center"/>
    </xf>
    <xf numFmtId="0" fontId="7" fillId="3" borderId="1" xfId="0" applyFont="1" applyFill="1" applyBorder="1" applyAlignment="1">
      <alignment horizontal="left" vertical="top" wrapText="1"/>
    </xf>
    <xf numFmtId="166" fontId="6" fillId="0" borderId="1" xfId="0" applyNumberFormat="1" applyFont="1" applyBorder="1" applyAlignment="1">
      <alignment horizontal="justify" vertical="justify" wrapText="1"/>
    </xf>
    <xf numFmtId="1" fontId="6" fillId="0" borderId="1" xfId="0" applyNumberFormat="1" applyFont="1" applyBorder="1" applyAlignment="1">
      <alignment horizontal="justify" vertical="center" wrapText="1"/>
    </xf>
    <xf numFmtId="165" fontId="6" fillId="2" borderId="1" xfId="0"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0" fontId="6" fillId="0" borderId="0" xfId="17" applyFont="1" applyAlignment="1" applyProtection="1">
      <alignment vertical="center"/>
      <protection locked="0"/>
    </xf>
    <xf numFmtId="167" fontId="6" fillId="0" borderId="1" xfId="0" applyNumberFormat="1" applyFont="1" applyBorder="1" applyAlignment="1" applyProtection="1">
      <alignment horizontal="center" vertical="center" wrapText="1"/>
      <protection locked="0"/>
    </xf>
    <xf numFmtId="0" fontId="6" fillId="0" borderId="1" xfId="0" applyFont="1" applyBorder="1" applyAlignment="1">
      <alignment horizontal="justify" vertical="top" wrapText="1"/>
    </xf>
    <xf numFmtId="0" fontId="9"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quotePrefix="1" applyFont="1" applyBorder="1" applyAlignment="1">
      <alignment horizontal="justify" vertical="top" wrapText="1"/>
    </xf>
    <xf numFmtId="0" fontId="6" fillId="0" borderId="1" xfId="0" applyFont="1" applyBorder="1" applyAlignment="1">
      <alignment horizontal="justify" vertical="center" wrapText="1"/>
    </xf>
    <xf numFmtId="167" fontId="6" fillId="0" borderId="1" xfId="7" applyNumberFormat="1" applyFont="1" applyBorder="1" applyAlignment="1">
      <alignment horizontal="center" vertical="center" wrapText="1"/>
    </xf>
    <xf numFmtId="166" fontId="6" fillId="0" borderId="1" xfId="0" applyNumberFormat="1" applyFont="1" applyBorder="1" applyAlignment="1">
      <alignment horizontal="center" vertical="center" wrapText="1"/>
    </xf>
    <xf numFmtId="1" fontId="6" fillId="0" borderId="0" xfId="0" applyNumberFormat="1" applyFont="1" applyAlignment="1">
      <alignment vertical="top"/>
    </xf>
    <xf numFmtId="4" fontId="6" fillId="5" borderId="0" xfId="0" applyNumberFormat="1" applyFont="1" applyFill="1" applyAlignment="1">
      <alignment horizontal="center" vertical="center"/>
    </xf>
    <xf numFmtId="4" fontId="6" fillId="5" borderId="0" xfId="0" applyNumberFormat="1" applyFont="1" applyFill="1" applyAlignment="1">
      <alignment vertical="center"/>
    </xf>
    <xf numFmtId="4" fontId="6" fillId="0" borderId="0" xfId="0" applyNumberFormat="1" applyFont="1" applyAlignment="1">
      <alignment horizontal="center" vertical="center"/>
    </xf>
    <xf numFmtId="4" fontId="6" fillId="0" borderId="0" xfId="0" applyNumberFormat="1" applyFont="1" applyAlignment="1">
      <alignment vertical="center"/>
    </xf>
    <xf numFmtId="0" fontId="11" fillId="5" borderId="0" xfId="0" applyFont="1" applyFill="1" applyAlignment="1">
      <alignment vertical="top"/>
    </xf>
    <xf numFmtId="0" fontId="11" fillId="0" borderId="1" xfId="0" applyFont="1" applyBorder="1" applyAlignment="1">
      <alignment horizontal="center"/>
    </xf>
    <xf numFmtId="0" fontId="11" fillId="0" borderId="1" xfId="0" applyFont="1" applyBorder="1" applyAlignment="1">
      <alignment horizontal="center" vertical="center"/>
    </xf>
    <xf numFmtId="0" fontId="11" fillId="0" borderId="1" xfId="0" applyFont="1" applyBorder="1"/>
    <xf numFmtId="166" fontId="11" fillId="0" borderId="1" xfId="0" applyNumberFormat="1" applyFont="1" applyBorder="1" applyAlignment="1">
      <alignment horizontal="justify" vertical="top" wrapText="1"/>
    </xf>
    <xf numFmtId="0" fontId="11" fillId="0" borderId="1" xfId="0" applyFont="1" applyBorder="1" applyAlignment="1">
      <alignment horizontal="left" vertical="center" wrapText="1"/>
    </xf>
    <xf numFmtId="0" fontId="12" fillId="6" borderId="1" xfId="0" applyFont="1" applyFill="1" applyBorder="1" applyAlignment="1">
      <alignment horizontal="left" vertical="center"/>
    </xf>
    <xf numFmtId="0" fontId="11" fillId="0" borderId="0" xfId="0" applyFont="1" applyAlignment="1">
      <alignment vertical="top"/>
    </xf>
    <xf numFmtId="0" fontId="12" fillId="3" borderId="1" xfId="0" applyFont="1" applyFill="1" applyBorder="1" applyAlignment="1">
      <alignment horizontal="center" vertical="center" wrapText="1"/>
    </xf>
    <xf numFmtId="0" fontId="11" fillId="6" borderId="1" xfId="0" applyFont="1" applyFill="1" applyBorder="1" applyAlignment="1">
      <alignment horizontal="center" vertical="center"/>
    </xf>
    <xf numFmtId="166" fontId="9"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4" fontId="7" fillId="0" borderId="1" xfId="0" applyNumberFormat="1" applyFont="1" applyBorder="1" applyAlignment="1">
      <alignment horizontal="right" vertical="center"/>
    </xf>
    <xf numFmtId="4" fontId="7" fillId="0" borderId="1" xfId="0" applyNumberFormat="1" applyFont="1" applyBorder="1" applyAlignment="1">
      <alignment vertical="center"/>
    </xf>
    <xf numFmtId="169" fontId="6" fillId="0" borderId="1" xfId="15" applyNumberFormat="1" applyFont="1" applyBorder="1" applyAlignment="1">
      <alignment horizontal="center" vertical="center" wrapText="1"/>
    </xf>
    <xf numFmtId="167" fontId="6" fillId="0" borderId="1" xfId="19" applyNumberFormat="1" applyFont="1" applyBorder="1" applyAlignment="1">
      <alignment horizontal="justify" vertical="center" wrapText="1"/>
    </xf>
    <xf numFmtId="169" fontId="6" fillId="0" borderId="1" xfId="20" applyNumberFormat="1" applyFont="1" applyBorder="1" applyAlignment="1">
      <alignment horizontal="center" vertical="center" wrapText="1"/>
    </xf>
    <xf numFmtId="0" fontId="6" fillId="5" borderId="1" xfId="0" applyFont="1" applyFill="1" applyBorder="1" applyAlignment="1">
      <alignment horizontal="center" vertical="center"/>
    </xf>
    <xf numFmtId="170" fontId="0" fillId="0" borderId="0" xfId="0" applyNumberFormat="1"/>
    <xf numFmtId="0" fontId="51" fillId="0" borderId="1" xfId="0" applyFont="1" applyBorder="1" applyAlignment="1">
      <alignment horizontal="left" vertical="center" wrapText="1"/>
    </xf>
    <xf numFmtId="0" fontId="6" fillId="0" borderId="1" xfId="0" applyFont="1" applyBorder="1" applyAlignment="1">
      <alignment vertical="top" wrapText="1"/>
    </xf>
    <xf numFmtId="0" fontId="9" fillId="0" borderId="1" xfId="0" applyFont="1" applyBorder="1" applyAlignment="1" applyProtection="1">
      <alignment horizontal="center" vertical="center" wrapText="1"/>
      <protection locked="0"/>
    </xf>
    <xf numFmtId="0" fontId="6" fillId="0" borderId="1" xfId="0" quotePrefix="1" applyFont="1" applyBorder="1" applyAlignment="1">
      <alignment horizontal="justify" vertical="center" wrapText="1"/>
    </xf>
    <xf numFmtId="166" fontId="6" fillId="5" borderId="1" xfId="0" applyNumberFormat="1" applyFont="1" applyFill="1" applyBorder="1" applyAlignment="1">
      <alignment horizontal="justify" wrapText="1"/>
    </xf>
    <xf numFmtId="165" fontId="13" fillId="0" borderId="1" xfId="21" applyNumberFormat="1" applyFont="1" applyBorder="1" applyAlignment="1">
      <alignment horizontal="center" vertical="center" wrapText="1"/>
    </xf>
    <xf numFmtId="0" fontId="6" fillId="0" borderId="1" xfId="15" quotePrefix="1" applyFont="1" applyBorder="1" applyAlignment="1">
      <alignment horizontal="justify" vertical="center" wrapText="1"/>
    </xf>
    <xf numFmtId="167" fontId="6" fillId="0" borderId="1" xfId="14" applyNumberFormat="1" applyFont="1" applyBorder="1" applyAlignment="1">
      <alignment horizontal="justify" vertical="top" wrapText="1"/>
    </xf>
    <xf numFmtId="0" fontId="6" fillId="0" borderId="1" xfId="15" applyFont="1" applyBorder="1" applyAlignment="1">
      <alignment horizontal="left" vertical="center" wrapText="1"/>
    </xf>
    <xf numFmtId="0" fontId="9" fillId="0" borderId="1" xfId="0" applyFont="1" applyBorder="1" applyAlignment="1">
      <alignment horizontal="left" vertical="center" wrapText="1"/>
    </xf>
    <xf numFmtId="167" fontId="51" fillId="0" borderId="1" xfId="0" applyNumberFormat="1" applyFont="1" applyBorder="1" applyAlignment="1">
      <alignment horizontal="justify" vertical="top" wrapText="1"/>
    </xf>
    <xf numFmtId="0" fontId="6" fillId="7" borderId="1" xfId="0" applyFont="1" applyFill="1" applyBorder="1" applyAlignment="1">
      <alignment horizontal="justify" vertical="center" wrapText="1"/>
    </xf>
    <xf numFmtId="0" fontId="6" fillId="7" borderId="1" xfId="0" applyFont="1" applyFill="1" applyBorder="1" applyAlignment="1">
      <alignment horizontal="center" vertical="center" wrapText="1"/>
    </xf>
    <xf numFmtId="1" fontId="6" fillId="7" borderId="1" xfId="1" applyNumberFormat="1" applyFont="1" applyFill="1" applyBorder="1" applyAlignment="1">
      <alignment horizontal="center" vertical="center"/>
    </xf>
    <xf numFmtId="4" fontId="6" fillId="7" borderId="1" xfId="0" applyNumberFormat="1" applyFont="1" applyFill="1" applyBorder="1" applyAlignment="1">
      <alignment horizontal="center" vertical="center"/>
    </xf>
    <xf numFmtId="4" fontId="6" fillId="7" borderId="1" xfId="0" applyNumberFormat="1" applyFont="1" applyFill="1" applyBorder="1" applyAlignment="1">
      <alignment horizontal="center" vertical="center" wrapText="1"/>
    </xf>
    <xf numFmtId="0" fontId="6" fillId="7" borderId="1" xfId="0" applyFont="1" applyFill="1" applyBorder="1" applyAlignment="1">
      <alignment horizontal="left" vertical="center" wrapText="1"/>
    </xf>
    <xf numFmtId="0" fontId="11" fillId="3" borderId="1" xfId="0" applyFont="1" applyFill="1" applyBorder="1" applyAlignment="1">
      <alignment horizontal="center" vertical="center"/>
    </xf>
    <xf numFmtId="0" fontId="12" fillId="3" borderId="1" xfId="0" applyFont="1" applyFill="1" applyBorder="1" applyAlignment="1">
      <alignment horizontal="left" vertical="center"/>
    </xf>
    <xf numFmtId="0" fontId="12" fillId="3" borderId="13" xfId="0" applyFont="1" applyFill="1" applyBorder="1" applyAlignment="1">
      <alignment vertical="center"/>
    </xf>
    <xf numFmtId="164" fontId="0" fillId="0" borderId="0" xfId="0" applyNumberFormat="1"/>
    <xf numFmtId="164" fontId="11" fillId="0" borderId="0" xfId="0" applyNumberFormat="1" applyFont="1" applyAlignment="1">
      <alignment vertical="top"/>
    </xf>
    <xf numFmtId="165" fontId="53" fillId="0" borderId="1" xfId="0" applyNumberFormat="1" applyFont="1" applyBorder="1" applyAlignment="1">
      <alignment horizontal="center" vertical="center" wrapText="1"/>
    </xf>
    <xf numFmtId="166" fontId="53" fillId="0" borderId="1" xfId="0" applyNumberFormat="1" applyFont="1" applyBorder="1" applyAlignment="1">
      <alignment horizontal="justify" vertical="center" wrapText="1"/>
    </xf>
    <xf numFmtId="0" fontId="53" fillId="0" borderId="1" xfId="0" applyFont="1" applyBorder="1" applyAlignment="1">
      <alignment horizontal="center" vertical="center" wrapText="1"/>
    </xf>
    <xf numFmtId="1" fontId="53" fillId="0" borderId="1" xfId="1" applyNumberFormat="1" applyFont="1" applyFill="1" applyBorder="1" applyAlignment="1">
      <alignment horizontal="center" vertical="center"/>
    </xf>
    <xf numFmtId="169" fontId="53" fillId="0" borderId="1" xfId="0" applyNumberFormat="1" applyFont="1" applyBorder="1" applyAlignment="1">
      <alignment horizontal="center" vertical="center" wrapText="1"/>
    </xf>
    <xf numFmtId="0" fontId="53" fillId="0" borderId="0" xfId="0" applyFont="1" applyAlignment="1">
      <alignment vertical="top"/>
    </xf>
    <xf numFmtId="0" fontId="54" fillId="2" borderId="1" xfId="0" applyFont="1" applyFill="1" applyBorder="1" applyAlignment="1">
      <alignment horizontal="center" vertical="center" wrapText="1"/>
    </xf>
    <xf numFmtId="1" fontId="54" fillId="2" borderId="1" xfId="0" applyNumberFormat="1" applyFont="1" applyFill="1" applyBorder="1" applyAlignment="1">
      <alignment horizontal="center" vertical="center" wrapText="1"/>
    </xf>
    <xf numFmtId="4" fontId="54" fillId="2" borderId="1" xfId="0" applyNumberFormat="1" applyFont="1" applyFill="1" applyBorder="1" applyAlignment="1">
      <alignment horizontal="center" vertical="center" wrapText="1"/>
    </xf>
    <xf numFmtId="0" fontId="55" fillId="0" borderId="0" xfId="0" applyFont="1" applyAlignment="1">
      <alignment vertical="center"/>
    </xf>
    <xf numFmtId="0" fontId="55" fillId="3" borderId="1" xfId="0" applyFont="1" applyFill="1" applyBorder="1" applyAlignment="1">
      <alignment horizontal="center" vertical="center"/>
    </xf>
    <xf numFmtId="0" fontId="55" fillId="3" borderId="1" xfId="0" applyFont="1" applyFill="1" applyBorder="1" applyAlignment="1">
      <alignment horizontal="left" vertical="center" wrapText="1"/>
    </xf>
    <xf numFmtId="0" fontId="53" fillId="3" borderId="1" xfId="0" applyFont="1" applyFill="1" applyBorder="1" applyAlignment="1">
      <alignment horizontal="center" vertical="center"/>
    </xf>
    <xf numFmtId="1" fontId="53" fillId="3" borderId="1" xfId="1" applyNumberFormat="1" applyFont="1" applyFill="1" applyBorder="1" applyAlignment="1">
      <alignment horizontal="center" vertical="center"/>
    </xf>
    <xf numFmtId="4" fontId="53" fillId="3" borderId="1" xfId="1" applyNumberFormat="1" applyFont="1" applyFill="1" applyBorder="1" applyAlignment="1">
      <alignment horizontal="right" vertical="center"/>
    </xf>
    <xf numFmtId="4" fontId="53" fillId="0" borderId="1" xfId="0" applyNumberFormat="1" applyFont="1" applyBorder="1" applyAlignment="1">
      <alignment horizontal="right" vertical="center"/>
    </xf>
    <xf numFmtId="4" fontId="53" fillId="0" borderId="1" xfId="0" applyNumberFormat="1" applyFont="1" applyBorder="1" applyAlignment="1">
      <alignment horizontal="right" vertical="center" wrapText="1"/>
    </xf>
    <xf numFmtId="0" fontId="53" fillId="0" borderId="1" xfId="0" applyFont="1" applyBorder="1" applyAlignment="1">
      <alignment horizontal="left" vertical="center" wrapText="1"/>
    </xf>
    <xf numFmtId="0" fontId="53" fillId="0" borderId="0" xfId="0" applyFont="1" applyAlignment="1">
      <alignment vertical="top" wrapText="1"/>
    </xf>
    <xf numFmtId="168" fontId="53" fillId="0" borderId="1" xfId="0" applyNumberFormat="1" applyFont="1" applyBorder="1" applyAlignment="1">
      <alignment horizontal="center" vertical="center" wrapText="1"/>
    </xf>
    <xf numFmtId="167" fontId="53" fillId="0" borderId="1" xfId="0" applyNumberFormat="1" applyFont="1" applyBorder="1" applyAlignment="1">
      <alignment horizontal="center" vertical="center" wrapText="1"/>
    </xf>
    <xf numFmtId="165" fontId="55" fillId="2" borderId="1" xfId="0" applyNumberFormat="1" applyFont="1" applyFill="1" applyBorder="1" applyAlignment="1">
      <alignment horizontal="center" vertical="center" wrapText="1"/>
    </xf>
    <xf numFmtId="0" fontId="55" fillId="2" borderId="1" xfId="0" applyFont="1" applyFill="1" applyBorder="1" applyAlignment="1">
      <alignment horizontal="left" vertical="center" wrapText="1"/>
    </xf>
    <xf numFmtId="1" fontId="55" fillId="2" borderId="1" xfId="0" applyNumberFormat="1" applyFont="1" applyFill="1" applyBorder="1" applyAlignment="1">
      <alignment horizontal="right" vertical="center" wrapText="1"/>
    </xf>
    <xf numFmtId="1" fontId="53" fillId="3" borderId="1" xfId="1" applyNumberFormat="1" applyFont="1" applyFill="1" applyBorder="1" applyAlignment="1">
      <alignment horizontal="right" vertical="center"/>
    </xf>
    <xf numFmtId="165" fontId="55" fillId="2" borderId="1" xfId="0" applyNumberFormat="1" applyFont="1" applyFill="1" applyBorder="1" applyAlignment="1">
      <alignment horizontal="left" vertical="center" wrapText="1"/>
    </xf>
    <xf numFmtId="168" fontId="55" fillId="2" borderId="1" xfId="0" applyNumberFormat="1" applyFont="1" applyFill="1" applyBorder="1" applyAlignment="1">
      <alignment horizontal="center" vertical="center" wrapText="1"/>
    </xf>
    <xf numFmtId="1" fontId="53" fillId="2" borderId="1" xfId="1" applyNumberFormat="1" applyFont="1" applyFill="1" applyBorder="1" applyAlignment="1">
      <alignment horizontal="center" vertical="center"/>
    </xf>
    <xf numFmtId="1" fontId="53" fillId="2" borderId="1" xfId="1" applyNumberFormat="1" applyFont="1" applyFill="1" applyBorder="1" applyAlignment="1">
      <alignment horizontal="right" vertical="center"/>
    </xf>
    <xf numFmtId="4" fontId="55" fillId="2" borderId="1" xfId="1" applyNumberFormat="1" applyFont="1" applyFill="1" applyBorder="1" applyAlignment="1">
      <alignment horizontal="right" vertical="center"/>
    </xf>
    <xf numFmtId="0" fontId="53" fillId="0" borderId="1" xfId="15" applyFont="1" applyBorder="1" applyAlignment="1">
      <alignment horizontal="left" vertical="center" wrapText="1"/>
    </xf>
    <xf numFmtId="0" fontId="53" fillId="0" borderId="1" xfId="15" applyFont="1" applyBorder="1" applyAlignment="1">
      <alignment horizontal="justify" vertical="center" wrapText="1"/>
    </xf>
    <xf numFmtId="0" fontId="56" fillId="0" borderId="0" xfId="0" applyFont="1" applyAlignment="1">
      <alignment horizontal="center" vertical="center" wrapText="1"/>
    </xf>
    <xf numFmtId="0" fontId="53" fillId="0" borderId="1" xfId="0" applyFont="1" applyBorder="1" applyAlignment="1">
      <alignment horizontal="center" vertical="center"/>
    </xf>
    <xf numFmtId="4" fontId="53" fillId="0" borderId="1" xfId="1" applyNumberFormat="1" applyFont="1" applyFill="1" applyBorder="1" applyAlignment="1">
      <alignment horizontal="right" vertical="center"/>
    </xf>
    <xf numFmtId="4" fontId="53" fillId="5" borderId="1" xfId="0" applyNumberFormat="1" applyFont="1" applyFill="1" applyBorder="1" applyAlignment="1">
      <alignment horizontal="right" vertical="center" wrapText="1"/>
    </xf>
    <xf numFmtId="0" fontId="11" fillId="0" borderId="1" xfId="15" applyFont="1" applyBorder="1" applyAlignment="1">
      <alignment horizontal="justify" vertical="center" wrapText="1"/>
    </xf>
    <xf numFmtId="1" fontId="53" fillId="3" borderId="1" xfId="0" applyNumberFormat="1" applyFont="1" applyFill="1" applyBorder="1" applyAlignment="1">
      <alignment horizontal="right" vertical="center"/>
    </xf>
    <xf numFmtId="167" fontId="53" fillId="0" borderId="1" xfId="0" applyNumberFormat="1" applyFont="1" applyBorder="1" applyAlignment="1">
      <alignment horizontal="justify" vertical="top" wrapText="1"/>
    </xf>
    <xf numFmtId="4" fontId="53" fillId="0" borderId="1" xfId="0" applyNumberFormat="1" applyFont="1" applyBorder="1" applyAlignment="1">
      <alignment horizontal="center" vertical="center" wrapText="1"/>
    </xf>
    <xf numFmtId="167" fontId="11" fillId="0" borderId="1" xfId="0" applyNumberFormat="1" applyFont="1" applyBorder="1" applyAlignment="1">
      <alignment horizontal="justify" vertical="top" wrapText="1"/>
    </xf>
    <xf numFmtId="0" fontId="12" fillId="3" borderId="1" xfId="0" applyFont="1" applyFill="1" applyBorder="1" applyAlignment="1">
      <alignment horizontal="center" vertical="center"/>
    </xf>
    <xf numFmtId="0" fontId="12" fillId="3" borderId="1" xfId="0" applyFont="1" applyFill="1" applyBorder="1" applyAlignment="1">
      <alignment horizontal="left" vertical="top" wrapText="1"/>
    </xf>
    <xf numFmtId="1" fontId="11" fillId="3" borderId="1" xfId="1" applyNumberFormat="1" applyFont="1" applyFill="1" applyBorder="1" applyAlignment="1">
      <alignment horizontal="center" vertical="center"/>
    </xf>
    <xf numFmtId="1" fontId="11" fillId="3" borderId="1" xfId="1" applyNumberFormat="1" applyFont="1" applyFill="1" applyBorder="1" applyAlignment="1">
      <alignment horizontal="right" vertical="center"/>
    </xf>
    <xf numFmtId="4" fontId="11" fillId="3" borderId="1" xfId="1" applyNumberFormat="1" applyFont="1" applyFill="1" applyBorder="1" applyAlignment="1">
      <alignment horizontal="right" vertical="center"/>
    </xf>
    <xf numFmtId="166" fontId="11" fillId="0" borderId="1" xfId="0" applyNumberFormat="1" applyFont="1" applyBorder="1" applyAlignment="1">
      <alignment horizontal="justify" vertical="center" wrapText="1"/>
    </xf>
    <xf numFmtId="0" fontId="12" fillId="3" borderId="1" xfId="0" applyFont="1" applyFill="1" applyBorder="1" applyAlignment="1">
      <alignment horizontal="left" vertical="center" wrapText="1"/>
    </xf>
    <xf numFmtId="1" fontId="58" fillId="3" borderId="1" xfId="1" applyNumberFormat="1" applyFont="1" applyFill="1" applyBorder="1" applyAlignment="1">
      <alignment horizontal="right" vertical="center"/>
    </xf>
    <xf numFmtId="165" fontId="11" fillId="0" borderId="1" xfId="0" applyNumberFormat="1" applyFont="1" applyBorder="1" applyAlignment="1">
      <alignment horizontal="center" vertical="center" wrapText="1"/>
    </xf>
    <xf numFmtId="0" fontId="11" fillId="0" borderId="1" xfId="0" applyFont="1" applyBorder="1" applyAlignment="1">
      <alignment horizontal="justify" vertical="top" wrapText="1"/>
    </xf>
    <xf numFmtId="169"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1" fillId="5" borderId="1" xfId="0" applyFont="1" applyFill="1" applyBorder="1" applyAlignment="1">
      <alignment horizontal="justify" vertical="center" wrapText="1"/>
    </xf>
    <xf numFmtId="0" fontId="11" fillId="5" borderId="1" xfId="0" applyFont="1" applyFill="1" applyBorder="1" applyAlignment="1">
      <alignment horizontal="justify" vertical="top" wrapText="1"/>
    </xf>
    <xf numFmtId="168" fontId="11" fillId="0" borderId="1" xfId="0" applyNumberFormat="1" applyFont="1" applyBorder="1" applyAlignment="1">
      <alignment horizontal="center" vertical="center" wrapText="1"/>
    </xf>
    <xf numFmtId="0" fontId="53" fillId="0" borderId="0" xfId="17" applyFont="1" applyAlignment="1" applyProtection="1">
      <alignment vertical="center"/>
      <protection locked="0"/>
    </xf>
    <xf numFmtId="165" fontId="53" fillId="2" borderId="1" xfId="0" applyNumberFormat="1" applyFont="1" applyFill="1" applyBorder="1" applyAlignment="1">
      <alignment horizontal="center" vertical="center" wrapText="1"/>
    </xf>
    <xf numFmtId="0" fontId="55" fillId="2" borderId="1" xfId="0" applyFont="1" applyFill="1" applyBorder="1" applyAlignment="1">
      <alignment horizontal="left" vertical="top" wrapText="1"/>
    </xf>
    <xf numFmtId="1" fontId="53" fillId="0" borderId="0" xfId="0" applyNumberFormat="1" applyFont="1" applyAlignment="1">
      <alignment vertical="top"/>
    </xf>
    <xf numFmtId="4" fontId="53" fillId="0" borderId="0" xfId="0" applyNumberFormat="1" applyFont="1" applyAlignment="1">
      <alignment horizontal="right" vertical="center"/>
    </xf>
    <xf numFmtId="165" fontId="59" fillId="0" borderId="17" xfId="0" applyNumberFormat="1" applyFont="1" applyBorder="1" applyAlignment="1">
      <alignment horizontal="center" vertical="center" wrapText="1"/>
    </xf>
    <xf numFmtId="166" fontId="55" fillId="0" borderId="1" xfId="0" applyNumberFormat="1" applyFont="1" applyBorder="1" applyAlignment="1">
      <alignment horizontal="justify" vertical="center" wrapText="1"/>
    </xf>
    <xf numFmtId="0" fontId="59" fillId="0" borderId="1" xfId="0" applyFont="1" applyBorder="1" applyAlignment="1">
      <alignment horizontal="center" vertical="center" wrapText="1"/>
    </xf>
    <xf numFmtId="0" fontId="11" fillId="3" borderId="14" xfId="0" applyFont="1" applyFill="1" applyBorder="1" applyAlignment="1">
      <alignment horizontal="center" vertical="center"/>
    </xf>
    <xf numFmtId="166" fontId="53" fillId="0" borderId="1" xfId="0" applyNumberFormat="1" applyFont="1" applyFill="1" applyBorder="1" applyAlignment="1">
      <alignment horizontal="justify" vertical="center" wrapText="1"/>
    </xf>
    <xf numFmtId="165" fontId="53" fillId="0" borderId="1" xfId="0" applyNumberFormat="1" applyFont="1" applyFill="1" applyBorder="1" applyAlignment="1">
      <alignment horizontal="center" vertical="center" wrapText="1"/>
    </xf>
    <xf numFmtId="168" fontId="53" fillId="0" borderId="1" xfId="0" applyNumberFormat="1" applyFont="1" applyFill="1" applyBorder="1" applyAlignment="1" applyProtection="1">
      <alignment horizontal="center" vertical="center" wrapText="1"/>
    </xf>
    <xf numFmtId="4" fontId="53" fillId="0" borderId="1" xfId="0" applyNumberFormat="1" applyFont="1" applyFill="1" applyBorder="1" applyAlignment="1">
      <alignment horizontal="center" vertical="center" wrapText="1"/>
    </xf>
    <xf numFmtId="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wrapText="1"/>
    </xf>
    <xf numFmtId="164" fontId="12" fillId="6" borderId="1" xfId="0" applyNumberFormat="1" applyFont="1" applyFill="1" applyBorder="1" applyAlignment="1" applyProtection="1">
      <alignment horizontal="center" vertical="center" wrapText="1"/>
      <protection locked="0"/>
    </xf>
    <xf numFmtId="0" fontId="11" fillId="0" borderId="14" xfId="0" applyFont="1" applyBorder="1" applyAlignment="1">
      <alignment horizontal="center" vertic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1" fillId="0" borderId="14" xfId="0" applyFont="1" applyBorder="1" applyAlignment="1" applyProtection="1">
      <alignment vertical="center" wrapText="1"/>
      <protection locked="0"/>
    </xf>
    <xf numFmtId="0" fontId="11" fillId="0" borderId="16" xfId="0" applyFont="1" applyBorder="1" applyAlignment="1" applyProtection="1">
      <alignment vertical="center" wrapText="1"/>
      <protection locked="0"/>
    </xf>
    <xf numFmtId="0" fontId="10" fillId="4" borderId="14" xfId="0" applyFont="1" applyFill="1" applyBorder="1" applyAlignment="1">
      <alignment vertical="center"/>
    </xf>
    <xf numFmtId="0" fontId="10" fillId="4" borderId="16" xfId="0" applyFont="1" applyFill="1" applyBorder="1" applyAlignment="1">
      <alignment vertical="center"/>
    </xf>
    <xf numFmtId="0" fontId="10" fillId="4" borderId="15" xfId="0" applyFont="1" applyFill="1" applyBorder="1" applyAlignment="1">
      <alignment vertical="center"/>
    </xf>
    <xf numFmtId="164" fontId="52" fillId="3" borderId="14" xfId="0" applyNumberFormat="1" applyFont="1" applyFill="1" applyBorder="1" applyAlignment="1" applyProtection="1">
      <alignment horizontal="center" vertical="center" wrapText="1"/>
      <protection locked="0"/>
    </xf>
    <xf numFmtId="164" fontId="52" fillId="3" borderId="16" xfId="0" applyNumberFormat="1" applyFont="1" applyFill="1" applyBorder="1" applyAlignment="1" applyProtection="1">
      <alignment horizontal="center" vertical="center" wrapText="1"/>
      <protection locked="0"/>
    </xf>
    <xf numFmtId="0" fontId="10" fillId="0" borderId="1" xfId="0" applyFont="1" applyBorder="1" applyAlignment="1">
      <alignment horizontal="left" vertical="center"/>
    </xf>
    <xf numFmtId="164" fontId="52" fillId="3" borderId="1" xfId="0" applyNumberFormat="1" applyFont="1" applyFill="1" applyBorder="1" applyAlignment="1" applyProtection="1">
      <alignment horizontal="center" vertical="center" wrapText="1"/>
      <protection locked="0"/>
    </xf>
    <xf numFmtId="0" fontId="54" fillId="2" borderId="1" xfId="0" applyFont="1" applyFill="1" applyBorder="1" applyAlignment="1">
      <alignment horizontal="center" vertical="center"/>
    </xf>
    <xf numFmtId="0" fontId="5" fillId="2" borderId="1" xfId="0" applyFont="1" applyFill="1" applyBorder="1" applyAlignment="1">
      <alignment horizontal="center" vertical="center"/>
    </xf>
  </cellXfs>
  <cellStyles count="1199">
    <cellStyle name="%" xfId="29" xr:uid="{00000000-0005-0000-0000-000000000000}"/>
    <cellStyle name="20% - Accent1 2" xfId="765" xr:uid="{00000000-0005-0000-0000-000001000000}"/>
    <cellStyle name="20% - Accent2 2" xfId="766" xr:uid="{00000000-0005-0000-0000-000002000000}"/>
    <cellStyle name="20% - Accent3 2" xfId="767" xr:uid="{00000000-0005-0000-0000-000003000000}"/>
    <cellStyle name="20% - Accent4 2" xfId="768" xr:uid="{00000000-0005-0000-0000-000004000000}"/>
    <cellStyle name="20% - Accent5 2" xfId="769" xr:uid="{00000000-0005-0000-0000-000005000000}"/>
    <cellStyle name="20% - Accent6 2" xfId="770" xr:uid="{00000000-0005-0000-0000-000006000000}"/>
    <cellStyle name="40% - Accent1 2" xfId="771" xr:uid="{00000000-0005-0000-0000-000007000000}"/>
    <cellStyle name="40% - Accent2 2" xfId="772" xr:uid="{00000000-0005-0000-0000-000008000000}"/>
    <cellStyle name="40% - Accent3 2" xfId="773" xr:uid="{00000000-0005-0000-0000-000009000000}"/>
    <cellStyle name="40% - Accent4 2" xfId="774" xr:uid="{00000000-0005-0000-0000-00000A000000}"/>
    <cellStyle name="40% - Accent5 2" xfId="775" xr:uid="{00000000-0005-0000-0000-00000B000000}"/>
    <cellStyle name="40% - Accent6 2" xfId="776" xr:uid="{00000000-0005-0000-0000-00000C000000}"/>
    <cellStyle name="60% - Accent1 2" xfId="777" xr:uid="{00000000-0005-0000-0000-00000D000000}"/>
    <cellStyle name="60% - Accent2 2" xfId="778" xr:uid="{00000000-0005-0000-0000-00000E000000}"/>
    <cellStyle name="60% - Accent3 2" xfId="779" xr:uid="{00000000-0005-0000-0000-00000F000000}"/>
    <cellStyle name="60% - Accent4 2" xfId="780" xr:uid="{00000000-0005-0000-0000-000010000000}"/>
    <cellStyle name="60% - Accent5 2" xfId="781" xr:uid="{00000000-0005-0000-0000-000011000000}"/>
    <cellStyle name="60% - Accent6 2" xfId="782" xr:uid="{00000000-0005-0000-0000-000012000000}"/>
    <cellStyle name="Accent1 2" xfId="783" xr:uid="{00000000-0005-0000-0000-000013000000}"/>
    <cellStyle name="Accent2 2" xfId="784" xr:uid="{00000000-0005-0000-0000-000014000000}"/>
    <cellStyle name="Accent3 2" xfId="785" xr:uid="{00000000-0005-0000-0000-000015000000}"/>
    <cellStyle name="Accent4 2" xfId="786" xr:uid="{00000000-0005-0000-0000-000016000000}"/>
    <cellStyle name="Accent5 2" xfId="787" xr:uid="{00000000-0005-0000-0000-000017000000}"/>
    <cellStyle name="Accent6 2" xfId="788" xr:uid="{00000000-0005-0000-0000-000018000000}"/>
    <cellStyle name="Bad 2" xfId="789" xr:uid="{00000000-0005-0000-0000-000019000000}"/>
    <cellStyle name="Calculation 2" xfId="790" xr:uid="{00000000-0005-0000-0000-00001A000000}"/>
    <cellStyle name="Check Cell 2" xfId="791" xr:uid="{00000000-0005-0000-0000-00001B000000}"/>
    <cellStyle name="Comma" xfId="1" builtinId="3"/>
    <cellStyle name="Comma 10" xfId="4" xr:uid="{00000000-0005-0000-0000-000001000000}"/>
    <cellStyle name="Comma 10 2" xfId="793" xr:uid="{00000000-0005-0000-0000-00001E000000}"/>
    <cellStyle name="Comma 10 3" xfId="792" xr:uid="{00000000-0005-0000-0000-00001D000000}"/>
    <cellStyle name="Comma 10 5" xfId="16" xr:uid="{0A3F0E56-89B2-484A-B5DA-753012A118A3}"/>
    <cellStyle name="Comma 10 5 2" xfId="26" xr:uid="{00000000-0005-0000-0000-00001F000000}"/>
    <cellStyle name="Comma 11" xfId="794" xr:uid="{00000000-0005-0000-0000-000020000000}"/>
    <cellStyle name="Comma 12" xfId="795" xr:uid="{00000000-0005-0000-0000-000021000000}"/>
    <cellStyle name="Comma 12 2" xfId="796" xr:uid="{00000000-0005-0000-0000-000022000000}"/>
    <cellStyle name="Comma 13" xfId="23" xr:uid="{00000000-0005-0000-0000-00005F000000}"/>
    <cellStyle name="Comma 17" xfId="18" xr:uid="{6985DB57-9245-4262-B772-C63F6174B86B}"/>
    <cellStyle name="Comma 2" xfId="5" xr:uid="{00000000-0005-0000-0000-000002000000}"/>
    <cellStyle name="Comma 2 10" xfId="10" xr:uid="{00000000-0005-0000-0000-000003000000}"/>
    <cellStyle name="Comma 2 100" xfId="797" xr:uid="{00000000-0005-0000-0000-000025000000}"/>
    <cellStyle name="Comma 2 101" xfId="798" xr:uid="{00000000-0005-0000-0000-000026000000}"/>
    <cellStyle name="Comma 2 102" xfId="799" xr:uid="{00000000-0005-0000-0000-000027000000}"/>
    <cellStyle name="Comma 2 103" xfId="800" xr:uid="{00000000-0005-0000-0000-000028000000}"/>
    <cellStyle name="Comma 2 104" xfId="801" xr:uid="{00000000-0005-0000-0000-000029000000}"/>
    <cellStyle name="Comma 2 105" xfId="802" xr:uid="{00000000-0005-0000-0000-00002A000000}"/>
    <cellStyle name="Comma 2 106" xfId="803" xr:uid="{00000000-0005-0000-0000-00002B000000}"/>
    <cellStyle name="Comma 2 107" xfId="804" xr:uid="{00000000-0005-0000-0000-00002C000000}"/>
    <cellStyle name="Comma 2 108" xfId="805" xr:uid="{00000000-0005-0000-0000-00002D000000}"/>
    <cellStyle name="Comma 2 109" xfId="806" xr:uid="{00000000-0005-0000-0000-00002E000000}"/>
    <cellStyle name="Comma 2 11" xfId="31" xr:uid="{00000000-0005-0000-0000-00002F000000}"/>
    <cellStyle name="Comma 2 110" xfId="807" xr:uid="{00000000-0005-0000-0000-000030000000}"/>
    <cellStyle name="Comma 2 111" xfId="808" xr:uid="{00000000-0005-0000-0000-000031000000}"/>
    <cellStyle name="Comma 2 112" xfId="809" xr:uid="{00000000-0005-0000-0000-000032000000}"/>
    <cellStyle name="Comma 2 113" xfId="810" xr:uid="{00000000-0005-0000-0000-000033000000}"/>
    <cellStyle name="Comma 2 114" xfId="811" xr:uid="{00000000-0005-0000-0000-000034000000}"/>
    <cellStyle name="Comma 2 115" xfId="812" xr:uid="{00000000-0005-0000-0000-000035000000}"/>
    <cellStyle name="Comma 2 116" xfId="813" xr:uid="{00000000-0005-0000-0000-000036000000}"/>
    <cellStyle name="Comma 2 117" xfId="814" xr:uid="{00000000-0005-0000-0000-000037000000}"/>
    <cellStyle name="Comma 2 118" xfId="815" xr:uid="{00000000-0005-0000-0000-000038000000}"/>
    <cellStyle name="Comma 2 119" xfId="816" xr:uid="{00000000-0005-0000-0000-000039000000}"/>
    <cellStyle name="Comma 2 12" xfId="32" xr:uid="{00000000-0005-0000-0000-00003A000000}"/>
    <cellStyle name="Comma 2 120" xfId="817" xr:uid="{00000000-0005-0000-0000-00003B000000}"/>
    <cellStyle name="Comma 2 121" xfId="818" xr:uid="{00000000-0005-0000-0000-00003C000000}"/>
    <cellStyle name="Comma 2 122" xfId="819" xr:uid="{00000000-0005-0000-0000-00003D000000}"/>
    <cellStyle name="Comma 2 123" xfId="820" xr:uid="{00000000-0005-0000-0000-00003E000000}"/>
    <cellStyle name="Comma 2 124" xfId="821" xr:uid="{00000000-0005-0000-0000-00003F000000}"/>
    <cellStyle name="Comma 2 125" xfId="822" xr:uid="{00000000-0005-0000-0000-000040000000}"/>
    <cellStyle name="Comma 2 126" xfId="823" xr:uid="{00000000-0005-0000-0000-000041000000}"/>
    <cellStyle name="Comma 2 127" xfId="824" xr:uid="{00000000-0005-0000-0000-000042000000}"/>
    <cellStyle name="Comma 2 128" xfId="825" xr:uid="{00000000-0005-0000-0000-000043000000}"/>
    <cellStyle name="Comma 2 129" xfId="826" xr:uid="{00000000-0005-0000-0000-000044000000}"/>
    <cellStyle name="Comma 2 13" xfId="33" xr:uid="{00000000-0005-0000-0000-000045000000}"/>
    <cellStyle name="Comma 2 130" xfId="827" xr:uid="{00000000-0005-0000-0000-000046000000}"/>
    <cellStyle name="Comma 2 131" xfId="828" xr:uid="{00000000-0005-0000-0000-000047000000}"/>
    <cellStyle name="Comma 2 132" xfId="829" xr:uid="{00000000-0005-0000-0000-000048000000}"/>
    <cellStyle name="Comma 2 133" xfId="30" xr:uid="{00000000-0005-0000-0000-000023000000}"/>
    <cellStyle name="Comma 2 14" xfId="34" xr:uid="{00000000-0005-0000-0000-000049000000}"/>
    <cellStyle name="Comma 2 15" xfId="35" xr:uid="{00000000-0005-0000-0000-00004A000000}"/>
    <cellStyle name="Comma 2 16" xfId="36" xr:uid="{00000000-0005-0000-0000-00004B000000}"/>
    <cellStyle name="Comma 2 17" xfId="37" xr:uid="{00000000-0005-0000-0000-00004C000000}"/>
    <cellStyle name="Comma 2 18" xfId="38" xr:uid="{00000000-0005-0000-0000-00004D000000}"/>
    <cellStyle name="Comma 2 19" xfId="39" xr:uid="{00000000-0005-0000-0000-00004E000000}"/>
    <cellStyle name="Comma 2 2" xfId="40" xr:uid="{00000000-0005-0000-0000-00004F000000}"/>
    <cellStyle name="Comma 2 2 2" xfId="11" xr:uid="{00000000-0005-0000-0000-000004000000}"/>
    <cellStyle name="Comma 2 2 3" xfId="41" xr:uid="{00000000-0005-0000-0000-000051000000}"/>
    <cellStyle name="Comma 2 2 4" xfId="42" xr:uid="{00000000-0005-0000-0000-000052000000}"/>
    <cellStyle name="Comma 2 2 5" xfId="43" xr:uid="{00000000-0005-0000-0000-000053000000}"/>
    <cellStyle name="Comma 2 2 6" xfId="44" xr:uid="{00000000-0005-0000-0000-000054000000}"/>
    <cellStyle name="Comma 2 2 7" xfId="45" xr:uid="{00000000-0005-0000-0000-000055000000}"/>
    <cellStyle name="Comma 2 20" xfId="46" xr:uid="{00000000-0005-0000-0000-000056000000}"/>
    <cellStyle name="Comma 2 21" xfId="47" xr:uid="{00000000-0005-0000-0000-000057000000}"/>
    <cellStyle name="Comma 2 22" xfId="48" xr:uid="{00000000-0005-0000-0000-000058000000}"/>
    <cellStyle name="Comma 2 23" xfId="49" xr:uid="{00000000-0005-0000-0000-000059000000}"/>
    <cellStyle name="Comma 2 24" xfId="50" xr:uid="{00000000-0005-0000-0000-00005A000000}"/>
    <cellStyle name="Comma 2 25" xfId="51" xr:uid="{00000000-0005-0000-0000-00005B000000}"/>
    <cellStyle name="Comma 2 26" xfId="52" xr:uid="{00000000-0005-0000-0000-00005C000000}"/>
    <cellStyle name="Comma 2 27" xfId="53" xr:uid="{00000000-0005-0000-0000-00005D000000}"/>
    <cellStyle name="Comma 2 28" xfId="54" xr:uid="{00000000-0005-0000-0000-00005E000000}"/>
    <cellStyle name="Comma 2 29" xfId="55" xr:uid="{00000000-0005-0000-0000-00005F000000}"/>
    <cellStyle name="Comma 2 3" xfId="56" xr:uid="{00000000-0005-0000-0000-000060000000}"/>
    <cellStyle name="Comma 2 3 2" xfId="830" xr:uid="{00000000-0005-0000-0000-000061000000}"/>
    <cellStyle name="Comma 2 3 2 2" xfId="831" xr:uid="{00000000-0005-0000-0000-000062000000}"/>
    <cellStyle name="Comma 2 3 2 3" xfId="832" xr:uid="{00000000-0005-0000-0000-000063000000}"/>
    <cellStyle name="Comma 2 3 2 4" xfId="833" xr:uid="{00000000-0005-0000-0000-000064000000}"/>
    <cellStyle name="Comma 2 3 2 5" xfId="834" xr:uid="{00000000-0005-0000-0000-000065000000}"/>
    <cellStyle name="Comma 2 3 2 6" xfId="835" xr:uid="{00000000-0005-0000-0000-000066000000}"/>
    <cellStyle name="Comma 2 3 3" xfId="836" xr:uid="{00000000-0005-0000-0000-000067000000}"/>
    <cellStyle name="Comma 2 3 3 2" xfId="837" xr:uid="{00000000-0005-0000-0000-000068000000}"/>
    <cellStyle name="Comma 2 3 4" xfId="838" xr:uid="{00000000-0005-0000-0000-000069000000}"/>
    <cellStyle name="Comma 2 3 5" xfId="839" xr:uid="{00000000-0005-0000-0000-00006A000000}"/>
    <cellStyle name="Comma 2 3 6" xfId="840" xr:uid="{00000000-0005-0000-0000-00006B000000}"/>
    <cellStyle name="Comma 2 30" xfId="57" xr:uid="{00000000-0005-0000-0000-00006C000000}"/>
    <cellStyle name="Comma 2 31" xfId="58" xr:uid="{00000000-0005-0000-0000-00006D000000}"/>
    <cellStyle name="Comma 2 32" xfId="59" xr:uid="{00000000-0005-0000-0000-00006E000000}"/>
    <cellStyle name="Comma 2 33" xfId="60" xr:uid="{00000000-0005-0000-0000-00006F000000}"/>
    <cellStyle name="Comma 2 34" xfId="61" xr:uid="{00000000-0005-0000-0000-000070000000}"/>
    <cellStyle name="Comma 2 35" xfId="62" xr:uid="{00000000-0005-0000-0000-000071000000}"/>
    <cellStyle name="Comma 2 36" xfId="63" xr:uid="{00000000-0005-0000-0000-000072000000}"/>
    <cellStyle name="Comma 2 37" xfId="64" xr:uid="{00000000-0005-0000-0000-000073000000}"/>
    <cellStyle name="Comma 2 38" xfId="65" xr:uid="{00000000-0005-0000-0000-000074000000}"/>
    <cellStyle name="Comma 2 39" xfId="66" xr:uid="{00000000-0005-0000-0000-000075000000}"/>
    <cellStyle name="Comma 2 4" xfId="67" xr:uid="{00000000-0005-0000-0000-000076000000}"/>
    <cellStyle name="Comma 2 40" xfId="68" xr:uid="{00000000-0005-0000-0000-000077000000}"/>
    <cellStyle name="Comma 2 41" xfId="69" xr:uid="{00000000-0005-0000-0000-000078000000}"/>
    <cellStyle name="Comma 2 42" xfId="70" xr:uid="{00000000-0005-0000-0000-000079000000}"/>
    <cellStyle name="Comma 2 43" xfId="71" xr:uid="{00000000-0005-0000-0000-00007A000000}"/>
    <cellStyle name="Comma 2 44" xfId="72" xr:uid="{00000000-0005-0000-0000-00007B000000}"/>
    <cellStyle name="Comma 2 45" xfId="73" xr:uid="{00000000-0005-0000-0000-00007C000000}"/>
    <cellStyle name="Comma 2 46" xfId="74" xr:uid="{00000000-0005-0000-0000-00007D000000}"/>
    <cellStyle name="Comma 2 47" xfId="75" xr:uid="{00000000-0005-0000-0000-00007E000000}"/>
    <cellStyle name="Comma 2 48" xfId="76" xr:uid="{00000000-0005-0000-0000-00007F000000}"/>
    <cellStyle name="Comma 2 49" xfId="77" xr:uid="{00000000-0005-0000-0000-000080000000}"/>
    <cellStyle name="Comma 2 5" xfId="78" xr:uid="{00000000-0005-0000-0000-000081000000}"/>
    <cellStyle name="Comma 2 50" xfId="79" xr:uid="{00000000-0005-0000-0000-000082000000}"/>
    <cellStyle name="Comma 2 51" xfId="80" xr:uid="{00000000-0005-0000-0000-000083000000}"/>
    <cellStyle name="Comma 2 52" xfId="81" xr:uid="{00000000-0005-0000-0000-000084000000}"/>
    <cellStyle name="Comma 2 53" xfId="82" xr:uid="{00000000-0005-0000-0000-000085000000}"/>
    <cellStyle name="Comma 2 54" xfId="83" xr:uid="{00000000-0005-0000-0000-000086000000}"/>
    <cellStyle name="Comma 2 55" xfId="84" xr:uid="{00000000-0005-0000-0000-000087000000}"/>
    <cellStyle name="Comma 2 56" xfId="85" xr:uid="{00000000-0005-0000-0000-000088000000}"/>
    <cellStyle name="Comma 2 57" xfId="86" xr:uid="{00000000-0005-0000-0000-000089000000}"/>
    <cellStyle name="Comma 2 58" xfId="87" xr:uid="{00000000-0005-0000-0000-00008A000000}"/>
    <cellStyle name="Comma 2 59" xfId="88" xr:uid="{00000000-0005-0000-0000-00008B000000}"/>
    <cellStyle name="Comma 2 6" xfId="89" xr:uid="{00000000-0005-0000-0000-00008C000000}"/>
    <cellStyle name="Comma 2 60" xfId="90" xr:uid="{00000000-0005-0000-0000-00008D000000}"/>
    <cellStyle name="Comma 2 61" xfId="91" xr:uid="{00000000-0005-0000-0000-00008E000000}"/>
    <cellStyle name="Comma 2 62" xfId="92" xr:uid="{00000000-0005-0000-0000-00008F000000}"/>
    <cellStyle name="Comma 2 63" xfId="93" xr:uid="{00000000-0005-0000-0000-000090000000}"/>
    <cellStyle name="Comma 2 64" xfId="94" xr:uid="{00000000-0005-0000-0000-000091000000}"/>
    <cellStyle name="Comma 2 65" xfId="95" xr:uid="{00000000-0005-0000-0000-000092000000}"/>
    <cellStyle name="Comma 2 66" xfId="96" xr:uid="{00000000-0005-0000-0000-000093000000}"/>
    <cellStyle name="Comma 2 67" xfId="97" xr:uid="{00000000-0005-0000-0000-000094000000}"/>
    <cellStyle name="Comma 2 68" xfId="98" xr:uid="{00000000-0005-0000-0000-000095000000}"/>
    <cellStyle name="Comma 2 69" xfId="99" xr:uid="{00000000-0005-0000-0000-000096000000}"/>
    <cellStyle name="Comma 2 7" xfId="100" xr:uid="{00000000-0005-0000-0000-000097000000}"/>
    <cellStyle name="Comma 2 70" xfId="101" xr:uid="{00000000-0005-0000-0000-000098000000}"/>
    <cellStyle name="Comma 2 71" xfId="102" xr:uid="{00000000-0005-0000-0000-000099000000}"/>
    <cellStyle name="Comma 2 72" xfId="103" xr:uid="{00000000-0005-0000-0000-00009A000000}"/>
    <cellStyle name="Comma 2 73" xfId="104" xr:uid="{00000000-0005-0000-0000-00009B000000}"/>
    <cellStyle name="Comma 2 74" xfId="105" xr:uid="{00000000-0005-0000-0000-00009C000000}"/>
    <cellStyle name="Comma 2 75" xfId="106" xr:uid="{00000000-0005-0000-0000-00009D000000}"/>
    <cellStyle name="Comma 2 76" xfId="841" xr:uid="{00000000-0005-0000-0000-00009E000000}"/>
    <cellStyle name="Comma 2 77" xfId="842" xr:uid="{00000000-0005-0000-0000-00009F000000}"/>
    <cellStyle name="Comma 2 78" xfId="843" xr:uid="{00000000-0005-0000-0000-0000A0000000}"/>
    <cellStyle name="Comma 2 79" xfId="844" xr:uid="{00000000-0005-0000-0000-0000A1000000}"/>
    <cellStyle name="Comma 2 8" xfId="107" xr:uid="{00000000-0005-0000-0000-0000A2000000}"/>
    <cellStyle name="Comma 2 80" xfId="845" xr:uid="{00000000-0005-0000-0000-0000A3000000}"/>
    <cellStyle name="Comma 2 81" xfId="846" xr:uid="{00000000-0005-0000-0000-0000A4000000}"/>
    <cellStyle name="Comma 2 82" xfId="847" xr:uid="{00000000-0005-0000-0000-0000A5000000}"/>
    <cellStyle name="Comma 2 83" xfId="848" xr:uid="{00000000-0005-0000-0000-0000A6000000}"/>
    <cellStyle name="Comma 2 84" xfId="849" xr:uid="{00000000-0005-0000-0000-0000A7000000}"/>
    <cellStyle name="Comma 2 85" xfId="850" xr:uid="{00000000-0005-0000-0000-0000A8000000}"/>
    <cellStyle name="Comma 2 86" xfId="851" xr:uid="{00000000-0005-0000-0000-0000A9000000}"/>
    <cellStyle name="Comma 2 87" xfId="852" xr:uid="{00000000-0005-0000-0000-0000AA000000}"/>
    <cellStyle name="Comma 2 88" xfId="853" xr:uid="{00000000-0005-0000-0000-0000AB000000}"/>
    <cellStyle name="Comma 2 89" xfId="854" xr:uid="{00000000-0005-0000-0000-0000AC000000}"/>
    <cellStyle name="Comma 2 9" xfId="108" xr:uid="{00000000-0005-0000-0000-0000AD000000}"/>
    <cellStyle name="Comma 2 90" xfId="855" xr:uid="{00000000-0005-0000-0000-0000AE000000}"/>
    <cellStyle name="Comma 2 91" xfId="856" xr:uid="{00000000-0005-0000-0000-0000AF000000}"/>
    <cellStyle name="Comma 2 92" xfId="857" xr:uid="{00000000-0005-0000-0000-0000B0000000}"/>
    <cellStyle name="Comma 2 93" xfId="858" xr:uid="{00000000-0005-0000-0000-0000B1000000}"/>
    <cellStyle name="Comma 2 94" xfId="859" xr:uid="{00000000-0005-0000-0000-0000B2000000}"/>
    <cellStyle name="Comma 2 95" xfId="860" xr:uid="{00000000-0005-0000-0000-0000B3000000}"/>
    <cellStyle name="Comma 2 96" xfId="861" xr:uid="{00000000-0005-0000-0000-0000B4000000}"/>
    <cellStyle name="Comma 2 97" xfId="862" xr:uid="{00000000-0005-0000-0000-0000B5000000}"/>
    <cellStyle name="Comma 2 98" xfId="863" xr:uid="{00000000-0005-0000-0000-0000B6000000}"/>
    <cellStyle name="Comma 2 99" xfId="864" xr:uid="{00000000-0005-0000-0000-0000B7000000}"/>
    <cellStyle name="Comma 3" xfId="109" xr:uid="{00000000-0005-0000-0000-0000B8000000}"/>
    <cellStyle name="Comma 3 10" xfId="110" xr:uid="{00000000-0005-0000-0000-0000B9000000}"/>
    <cellStyle name="Comma 3 100" xfId="865" xr:uid="{00000000-0005-0000-0000-0000BA000000}"/>
    <cellStyle name="Comma 3 101" xfId="866" xr:uid="{00000000-0005-0000-0000-0000BB000000}"/>
    <cellStyle name="Comma 3 102" xfId="867" xr:uid="{00000000-0005-0000-0000-0000BC000000}"/>
    <cellStyle name="Comma 3 103" xfId="868" xr:uid="{00000000-0005-0000-0000-0000BD000000}"/>
    <cellStyle name="Comma 3 104" xfId="869" xr:uid="{00000000-0005-0000-0000-0000BE000000}"/>
    <cellStyle name="Comma 3 105" xfId="870" xr:uid="{00000000-0005-0000-0000-0000BF000000}"/>
    <cellStyle name="Comma 3 106" xfId="871" xr:uid="{00000000-0005-0000-0000-0000C0000000}"/>
    <cellStyle name="Comma 3 107" xfId="872" xr:uid="{00000000-0005-0000-0000-0000C1000000}"/>
    <cellStyle name="Comma 3 108" xfId="873" xr:uid="{00000000-0005-0000-0000-0000C2000000}"/>
    <cellStyle name="Comma 3 109" xfId="874" xr:uid="{00000000-0005-0000-0000-0000C3000000}"/>
    <cellStyle name="Comma 3 11" xfId="111" xr:uid="{00000000-0005-0000-0000-0000C4000000}"/>
    <cellStyle name="Comma 3 110" xfId="875" xr:uid="{00000000-0005-0000-0000-0000C5000000}"/>
    <cellStyle name="Comma 3 111" xfId="876" xr:uid="{00000000-0005-0000-0000-0000C6000000}"/>
    <cellStyle name="Comma 3 112" xfId="877" xr:uid="{00000000-0005-0000-0000-0000C7000000}"/>
    <cellStyle name="Comma 3 113" xfId="878" xr:uid="{00000000-0005-0000-0000-0000C8000000}"/>
    <cellStyle name="Comma 3 114" xfId="879" xr:uid="{00000000-0005-0000-0000-0000C9000000}"/>
    <cellStyle name="Comma 3 115" xfId="880" xr:uid="{00000000-0005-0000-0000-0000CA000000}"/>
    <cellStyle name="Comma 3 116" xfId="881" xr:uid="{00000000-0005-0000-0000-0000CB000000}"/>
    <cellStyle name="Comma 3 117" xfId="882" xr:uid="{00000000-0005-0000-0000-0000CC000000}"/>
    <cellStyle name="Comma 3 118" xfId="883" xr:uid="{00000000-0005-0000-0000-0000CD000000}"/>
    <cellStyle name="Comma 3 119" xfId="884" xr:uid="{00000000-0005-0000-0000-0000CE000000}"/>
    <cellStyle name="Comma 3 12" xfId="112" xr:uid="{00000000-0005-0000-0000-0000CF000000}"/>
    <cellStyle name="Comma 3 120" xfId="885" xr:uid="{00000000-0005-0000-0000-0000D0000000}"/>
    <cellStyle name="Comma 3 121" xfId="886" xr:uid="{00000000-0005-0000-0000-0000D1000000}"/>
    <cellStyle name="Comma 3 122" xfId="887" xr:uid="{00000000-0005-0000-0000-0000D2000000}"/>
    <cellStyle name="Comma 3 123" xfId="888" xr:uid="{00000000-0005-0000-0000-0000D3000000}"/>
    <cellStyle name="Comma 3 124" xfId="889" xr:uid="{00000000-0005-0000-0000-0000D4000000}"/>
    <cellStyle name="Comma 3 125" xfId="890" xr:uid="{00000000-0005-0000-0000-0000D5000000}"/>
    <cellStyle name="Comma 3 126" xfId="891" xr:uid="{00000000-0005-0000-0000-0000D6000000}"/>
    <cellStyle name="Comma 3 127" xfId="892" xr:uid="{00000000-0005-0000-0000-0000D7000000}"/>
    <cellStyle name="Comma 3 128" xfId="893" xr:uid="{00000000-0005-0000-0000-0000D8000000}"/>
    <cellStyle name="Comma 3 129" xfId="894" xr:uid="{00000000-0005-0000-0000-0000D9000000}"/>
    <cellStyle name="Comma 3 13" xfId="113" xr:uid="{00000000-0005-0000-0000-0000DA000000}"/>
    <cellStyle name="Comma 3 130" xfId="895" xr:uid="{00000000-0005-0000-0000-0000DB000000}"/>
    <cellStyle name="Comma 3 131" xfId="896" xr:uid="{00000000-0005-0000-0000-0000DC000000}"/>
    <cellStyle name="Comma 3 132" xfId="897" xr:uid="{00000000-0005-0000-0000-0000DD000000}"/>
    <cellStyle name="Comma 3 133" xfId="898" xr:uid="{00000000-0005-0000-0000-0000DE000000}"/>
    <cellStyle name="Comma 3 134" xfId="899" xr:uid="{00000000-0005-0000-0000-0000DF000000}"/>
    <cellStyle name="Comma 3 14" xfId="114" xr:uid="{00000000-0005-0000-0000-0000E0000000}"/>
    <cellStyle name="Comma 3 15" xfId="115" xr:uid="{00000000-0005-0000-0000-0000E1000000}"/>
    <cellStyle name="Comma 3 16" xfId="116" xr:uid="{00000000-0005-0000-0000-0000E2000000}"/>
    <cellStyle name="Comma 3 17" xfId="117" xr:uid="{00000000-0005-0000-0000-0000E3000000}"/>
    <cellStyle name="Comma 3 18" xfId="118" xr:uid="{00000000-0005-0000-0000-0000E4000000}"/>
    <cellStyle name="Comma 3 19" xfId="119" xr:uid="{00000000-0005-0000-0000-0000E5000000}"/>
    <cellStyle name="Comma 3 2" xfId="120" xr:uid="{00000000-0005-0000-0000-0000E6000000}"/>
    <cellStyle name="Comma 3 2 2" xfId="121" xr:uid="{00000000-0005-0000-0000-0000E7000000}"/>
    <cellStyle name="Comma 3 2 3" xfId="122" xr:uid="{00000000-0005-0000-0000-0000E8000000}"/>
    <cellStyle name="Comma 3 2 4" xfId="123" xr:uid="{00000000-0005-0000-0000-0000E9000000}"/>
    <cellStyle name="Comma 3 2 5" xfId="124" xr:uid="{00000000-0005-0000-0000-0000EA000000}"/>
    <cellStyle name="Comma 3 2 6" xfId="125" xr:uid="{00000000-0005-0000-0000-0000EB000000}"/>
    <cellStyle name="Comma 3 20" xfId="126" xr:uid="{00000000-0005-0000-0000-0000EC000000}"/>
    <cellStyle name="Comma 3 21" xfId="127" xr:uid="{00000000-0005-0000-0000-0000ED000000}"/>
    <cellStyle name="Comma 3 22" xfId="128" xr:uid="{00000000-0005-0000-0000-0000EE000000}"/>
    <cellStyle name="Comma 3 23" xfId="129" xr:uid="{00000000-0005-0000-0000-0000EF000000}"/>
    <cellStyle name="Comma 3 24" xfId="130" xr:uid="{00000000-0005-0000-0000-0000F0000000}"/>
    <cellStyle name="Comma 3 25" xfId="131" xr:uid="{00000000-0005-0000-0000-0000F1000000}"/>
    <cellStyle name="Comma 3 26" xfId="132" xr:uid="{00000000-0005-0000-0000-0000F2000000}"/>
    <cellStyle name="Comma 3 27" xfId="133" xr:uid="{00000000-0005-0000-0000-0000F3000000}"/>
    <cellStyle name="Comma 3 28" xfId="134" xr:uid="{00000000-0005-0000-0000-0000F4000000}"/>
    <cellStyle name="Comma 3 29" xfId="135" xr:uid="{00000000-0005-0000-0000-0000F5000000}"/>
    <cellStyle name="Comma 3 3" xfId="136" xr:uid="{00000000-0005-0000-0000-0000F6000000}"/>
    <cellStyle name="Comma 3 3 2" xfId="137" xr:uid="{00000000-0005-0000-0000-0000F7000000}"/>
    <cellStyle name="Comma 3 3 3" xfId="138" xr:uid="{00000000-0005-0000-0000-0000F8000000}"/>
    <cellStyle name="Comma 3 3 4" xfId="139" xr:uid="{00000000-0005-0000-0000-0000F9000000}"/>
    <cellStyle name="Comma 3 3 5" xfId="140" xr:uid="{00000000-0005-0000-0000-0000FA000000}"/>
    <cellStyle name="Comma 3 30" xfId="141" xr:uid="{00000000-0005-0000-0000-0000FB000000}"/>
    <cellStyle name="Comma 3 31" xfId="142" xr:uid="{00000000-0005-0000-0000-0000FC000000}"/>
    <cellStyle name="Comma 3 32" xfId="143" xr:uid="{00000000-0005-0000-0000-0000FD000000}"/>
    <cellStyle name="Comma 3 33" xfId="144" xr:uid="{00000000-0005-0000-0000-0000FE000000}"/>
    <cellStyle name="Comma 3 34" xfId="145" xr:uid="{00000000-0005-0000-0000-0000FF000000}"/>
    <cellStyle name="Comma 3 35" xfId="146" xr:uid="{00000000-0005-0000-0000-000000010000}"/>
    <cellStyle name="Comma 3 36" xfId="147" xr:uid="{00000000-0005-0000-0000-000001010000}"/>
    <cellStyle name="Comma 3 37" xfId="148" xr:uid="{00000000-0005-0000-0000-000002010000}"/>
    <cellStyle name="Comma 3 38" xfId="149" xr:uid="{00000000-0005-0000-0000-000003010000}"/>
    <cellStyle name="Comma 3 39" xfId="150" xr:uid="{00000000-0005-0000-0000-000004010000}"/>
    <cellStyle name="Comma 3 4" xfId="151" xr:uid="{00000000-0005-0000-0000-000005010000}"/>
    <cellStyle name="Comma 3 40" xfId="152" xr:uid="{00000000-0005-0000-0000-000006010000}"/>
    <cellStyle name="Comma 3 41" xfId="153" xr:uid="{00000000-0005-0000-0000-000007010000}"/>
    <cellStyle name="Comma 3 42" xfId="154" xr:uid="{00000000-0005-0000-0000-000008010000}"/>
    <cellStyle name="Comma 3 43" xfId="155" xr:uid="{00000000-0005-0000-0000-000009010000}"/>
    <cellStyle name="Comma 3 44" xfId="156" xr:uid="{00000000-0005-0000-0000-00000A010000}"/>
    <cellStyle name="Comma 3 45" xfId="157" xr:uid="{00000000-0005-0000-0000-00000B010000}"/>
    <cellStyle name="Comma 3 46" xfId="158" xr:uid="{00000000-0005-0000-0000-00000C010000}"/>
    <cellStyle name="Comma 3 47" xfId="159" xr:uid="{00000000-0005-0000-0000-00000D010000}"/>
    <cellStyle name="Comma 3 48" xfId="160" xr:uid="{00000000-0005-0000-0000-00000E010000}"/>
    <cellStyle name="Comma 3 49" xfId="161" xr:uid="{00000000-0005-0000-0000-00000F010000}"/>
    <cellStyle name="Comma 3 5" xfId="162" xr:uid="{00000000-0005-0000-0000-000010010000}"/>
    <cellStyle name="Comma 3 50" xfId="163" xr:uid="{00000000-0005-0000-0000-000011010000}"/>
    <cellStyle name="Comma 3 51" xfId="164" xr:uid="{00000000-0005-0000-0000-000012010000}"/>
    <cellStyle name="Comma 3 52" xfId="165" xr:uid="{00000000-0005-0000-0000-000013010000}"/>
    <cellStyle name="Comma 3 53" xfId="166" xr:uid="{00000000-0005-0000-0000-000014010000}"/>
    <cellStyle name="Comma 3 54" xfId="167" xr:uid="{00000000-0005-0000-0000-000015010000}"/>
    <cellStyle name="Comma 3 55" xfId="168" xr:uid="{00000000-0005-0000-0000-000016010000}"/>
    <cellStyle name="Comma 3 56" xfId="169" xr:uid="{00000000-0005-0000-0000-000017010000}"/>
    <cellStyle name="Comma 3 57" xfId="170" xr:uid="{00000000-0005-0000-0000-000018010000}"/>
    <cellStyle name="Comma 3 58" xfId="171" xr:uid="{00000000-0005-0000-0000-000019010000}"/>
    <cellStyle name="Comma 3 59" xfId="172" xr:uid="{00000000-0005-0000-0000-00001A010000}"/>
    <cellStyle name="Comma 3 6" xfId="173" xr:uid="{00000000-0005-0000-0000-00001B010000}"/>
    <cellStyle name="Comma 3 60" xfId="174" xr:uid="{00000000-0005-0000-0000-00001C010000}"/>
    <cellStyle name="Comma 3 61" xfId="175" xr:uid="{00000000-0005-0000-0000-00001D010000}"/>
    <cellStyle name="Comma 3 62" xfId="176" xr:uid="{00000000-0005-0000-0000-00001E010000}"/>
    <cellStyle name="Comma 3 63" xfId="177" xr:uid="{00000000-0005-0000-0000-00001F010000}"/>
    <cellStyle name="Comma 3 64" xfId="178" xr:uid="{00000000-0005-0000-0000-000020010000}"/>
    <cellStyle name="Comma 3 65" xfId="179" xr:uid="{00000000-0005-0000-0000-000021010000}"/>
    <cellStyle name="Comma 3 66" xfId="180" xr:uid="{00000000-0005-0000-0000-000022010000}"/>
    <cellStyle name="Comma 3 67" xfId="181" xr:uid="{00000000-0005-0000-0000-000023010000}"/>
    <cellStyle name="Comma 3 68" xfId="182" xr:uid="{00000000-0005-0000-0000-000024010000}"/>
    <cellStyle name="Comma 3 69" xfId="183" xr:uid="{00000000-0005-0000-0000-000025010000}"/>
    <cellStyle name="Comma 3 7" xfId="184" xr:uid="{00000000-0005-0000-0000-000026010000}"/>
    <cellStyle name="Comma 3 70" xfId="185" xr:uid="{00000000-0005-0000-0000-000027010000}"/>
    <cellStyle name="Comma 3 71" xfId="186" xr:uid="{00000000-0005-0000-0000-000028010000}"/>
    <cellStyle name="Comma 3 72" xfId="187" xr:uid="{00000000-0005-0000-0000-000029010000}"/>
    <cellStyle name="Comma 3 73" xfId="188" xr:uid="{00000000-0005-0000-0000-00002A010000}"/>
    <cellStyle name="Comma 3 74" xfId="189" xr:uid="{00000000-0005-0000-0000-00002B010000}"/>
    <cellStyle name="Comma 3 75" xfId="190" xr:uid="{00000000-0005-0000-0000-00002C010000}"/>
    <cellStyle name="Comma 3 76" xfId="191" xr:uid="{00000000-0005-0000-0000-00002D010000}"/>
    <cellStyle name="Comma 3 77" xfId="192" xr:uid="{00000000-0005-0000-0000-00002E010000}"/>
    <cellStyle name="Comma 3 78" xfId="193" xr:uid="{00000000-0005-0000-0000-00002F010000}"/>
    <cellStyle name="Comma 3 79" xfId="194" xr:uid="{00000000-0005-0000-0000-000030010000}"/>
    <cellStyle name="Comma 3 8" xfId="195" xr:uid="{00000000-0005-0000-0000-000031010000}"/>
    <cellStyle name="Comma 3 80" xfId="196" xr:uid="{00000000-0005-0000-0000-000032010000}"/>
    <cellStyle name="Comma 3 81" xfId="900" xr:uid="{00000000-0005-0000-0000-000033010000}"/>
    <cellStyle name="Comma 3 82" xfId="901" xr:uid="{00000000-0005-0000-0000-000034010000}"/>
    <cellStyle name="Comma 3 83" xfId="902" xr:uid="{00000000-0005-0000-0000-000035010000}"/>
    <cellStyle name="Comma 3 84" xfId="903" xr:uid="{00000000-0005-0000-0000-000036010000}"/>
    <cellStyle name="Comma 3 85" xfId="904" xr:uid="{00000000-0005-0000-0000-000037010000}"/>
    <cellStyle name="Comma 3 86" xfId="905" xr:uid="{00000000-0005-0000-0000-000038010000}"/>
    <cellStyle name="Comma 3 87" xfId="906" xr:uid="{00000000-0005-0000-0000-000039010000}"/>
    <cellStyle name="Comma 3 88" xfId="907" xr:uid="{00000000-0005-0000-0000-00003A010000}"/>
    <cellStyle name="Comma 3 89" xfId="908" xr:uid="{00000000-0005-0000-0000-00003B010000}"/>
    <cellStyle name="Comma 3 9" xfId="197" xr:uid="{00000000-0005-0000-0000-00003C010000}"/>
    <cellStyle name="Comma 3 90" xfId="909" xr:uid="{00000000-0005-0000-0000-00003D010000}"/>
    <cellStyle name="Comma 3 91" xfId="910" xr:uid="{00000000-0005-0000-0000-00003E010000}"/>
    <cellStyle name="Comma 3 92" xfId="911" xr:uid="{00000000-0005-0000-0000-00003F010000}"/>
    <cellStyle name="Comma 3 93" xfId="912" xr:uid="{00000000-0005-0000-0000-000040010000}"/>
    <cellStyle name="Comma 3 94" xfId="913" xr:uid="{00000000-0005-0000-0000-000041010000}"/>
    <cellStyle name="Comma 3 95" xfId="914" xr:uid="{00000000-0005-0000-0000-000042010000}"/>
    <cellStyle name="Comma 3 96" xfId="915" xr:uid="{00000000-0005-0000-0000-000043010000}"/>
    <cellStyle name="Comma 3 97" xfId="916" xr:uid="{00000000-0005-0000-0000-000044010000}"/>
    <cellStyle name="Comma 3 98" xfId="917" xr:uid="{00000000-0005-0000-0000-000045010000}"/>
    <cellStyle name="Comma 3 99" xfId="918" xr:uid="{00000000-0005-0000-0000-000046010000}"/>
    <cellStyle name="Comma 4" xfId="198" xr:uid="{00000000-0005-0000-0000-000047010000}"/>
    <cellStyle name="Comma 4 10" xfId="13" xr:uid="{DB3A6B84-B4DD-40D0-84B2-C7FD3B0C348F}"/>
    <cellStyle name="Comma 4 100" xfId="919" xr:uid="{00000000-0005-0000-0000-000049010000}"/>
    <cellStyle name="Comma 4 101" xfId="920" xr:uid="{00000000-0005-0000-0000-00004A010000}"/>
    <cellStyle name="Comma 4 102" xfId="921" xr:uid="{00000000-0005-0000-0000-00004B010000}"/>
    <cellStyle name="Comma 4 103" xfId="922" xr:uid="{00000000-0005-0000-0000-00004C010000}"/>
    <cellStyle name="Comma 4 104" xfId="923" xr:uid="{00000000-0005-0000-0000-00004D010000}"/>
    <cellStyle name="Comma 4 105" xfId="924" xr:uid="{00000000-0005-0000-0000-00004E010000}"/>
    <cellStyle name="Comma 4 106" xfId="925" xr:uid="{00000000-0005-0000-0000-00004F010000}"/>
    <cellStyle name="Comma 4 107" xfId="926" xr:uid="{00000000-0005-0000-0000-000050010000}"/>
    <cellStyle name="Comma 4 108" xfId="927" xr:uid="{00000000-0005-0000-0000-000051010000}"/>
    <cellStyle name="Comma 4 109" xfId="928" xr:uid="{00000000-0005-0000-0000-000052010000}"/>
    <cellStyle name="Comma 4 11" xfId="199" xr:uid="{00000000-0005-0000-0000-000053010000}"/>
    <cellStyle name="Comma 4 110" xfId="929" xr:uid="{00000000-0005-0000-0000-000054010000}"/>
    <cellStyle name="Comma 4 111" xfId="930" xr:uid="{00000000-0005-0000-0000-000055010000}"/>
    <cellStyle name="Comma 4 112" xfId="931" xr:uid="{00000000-0005-0000-0000-000056010000}"/>
    <cellStyle name="Comma 4 113" xfId="932" xr:uid="{00000000-0005-0000-0000-000057010000}"/>
    <cellStyle name="Comma 4 114" xfId="933" xr:uid="{00000000-0005-0000-0000-000058010000}"/>
    <cellStyle name="Comma 4 115" xfId="934" xr:uid="{00000000-0005-0000-0000-000059010000}"/>
    <cellStyle name="Comma 4 116" xfId="935" xr:uid="{00000000-0005-0000-0000-00005A010000}"/>
    <cellStyle name="Comma 4 117" xfId="936" xr:uid="{00000000-0005-0000-0000-00005B010000}"/>
    <cellStyle name="Comma 4 118" xfId="937" xr:uid="{00000000-0005-0000-0000-00005C010000}"/>
    <cellStyle name="Comma 4 119" xfId="938" xr:uid="{00000000-0005-0000-0000-00005D010000}"/>
    <cellStyle name="Comma 4 12" xfId="200" xr:uid="{00000000-0005-0000-0000-00005E010000}"/>
    <cellStyle name="Comma 4 120" xfId="939" xr:uid="{00000000-0005-0000-0000-00005F010000}"/>
    <cellStyle name="Comma 4 121" xfId="940" xr:uid="{00000000-0005-0000-0000-000060010000}"/>
    <cellStyle name="Comma 4 122" xfId="941" xr:uid="{00000000-0005-0000-0000-000061010000}"/>
    <cellStyle name="Comma 4 123" xfId="942" xr:uid="{00000000-0005-0000-0000-000062010000}"/>
    <cellStyle name="Comma 4 124" xfId="943" xr:uid="{00000000-0005-0000-0000-000063010000}"/>
    <cellStyle name="Comma 4 125" xfId="944" xr:uid="{00000000-0005-0000-0000-000064010000}"/>
    <cellStyle name="Comma 4 126" xfId="945" xr:uid="{00000000-0005-0000-0000-000065010000}"/>
    <cellStyle name="Comma 4 127" xfId="946" xr:uid="{00000000-0005-0000-0000-000066010000}"/>
    <cellStyle name="Comma 4 128" xfId="947" xr:uid="{00000000-0005-0000-0000-000067010000}"/>
    <cellStyle name="Comma 4 129" xfId="948" xr:uid="{00000000-0005-0000-0000-000068010000}"/>
    <cellStyle name="Comma 4 13" xfId="201" xr:uid="{00000000-0005-0000-0000-000069010000}"/>
    <cellStyle name="Comma 4 130" xfId="949" xr:uid="{00000000-0005-0000-0000-00006A010000}"/>
    <cellStyle name="Comma 4 131" xfId="950" xr:uid="{00000000-0005-0000-0000-00006B010000}"/>
    <cellStyle name="Comma 4 14" xfId="202" xr:uid="{00000000-0005-0000-0000-00006C010000}"/>
    <cellStyle name="Comma 4 15" xfId="203" xr:uid="{00000000-0005-0000-0000-00006D010000}"/>
    <cellStyle name="Comma 4 16" xfId="204" xr:uid="{00000000-0005-0000-0000-00006E010000}"/>
    <cellStyle name="Comma 4 17" xfId="205" xr:uid="{00000000-0005-0000-0000-00006F010000}"/>
    <cellStyle name="Comma 4 18" xfId="206" xr:uid="{00000000-0005-0000-0000-000070010000}"/>
    <cellStyle name="Comma 4 19" xfId="207" xr:uid="{00000000-0005-0000-0000-000071010000}"/>
    <cellStyle name="Comma 4 2" xfId="208" xr:uid="{00000000-0005-0000-0000-000072010000}"/>
    <cellStyle name="Comma 4 20" xfId="209" xr:uid="{00000000-0005-0000-0000-000073010000}"/>
    <cellStyle name="Comma 4 21" xfId="210" xr:uid="{00000000-0005-0000-0000-000074010000}"/>
    <cellStyle name="Comma 4 22" xfId="211" xr:uid="{00000000-0005-0000-0000-000075010000}"/>
    <cellStyle name="Comma 4 23" xfId="212" xr:uid="{00000000-0005-0000-0000-000076010000}"/>
    <cellStyle name="Comma 4 24" xfId="213" xr:uid="{00000000-0005-0000-0000-000077010000}"/>
    <cellStyle name="Comma 4 25" xfId="214" xr:uid="{00000000-0005-0000-0000-000078010000}"/>
    <cellStyle name="Comma 4 26" xfId="215" xr:uid="{00000000-0005-0000-0000-000079010000}"/>
    <cellStyle name="Comma 4 27" xfId="216" xr:uid="{00000000-0005-0000-0000-00007A010000}"/>
    <cellStyle name="Comma 4 28" xfId="217" xr:uid="{00000000-0005-0000-0000-00007B010000}"/>
    <cellStyle name="Comma 4 29" xfId="218" xr:uid="{00000000-0005-0000-0000-00007C010000}"/>
    <cellStyle name="Comma 4 3" xfId="219" xr:uid="{00000000-0005-0000-0000-00007D010000}"/>
    <cellStyle name="Comma 4 30" xfId="220" xr:uid="{00000000-0005-0000-0000-00007E010000}"/>
    <cellStyle name="Comma 4 31" xfId="221" xr:uid="{00000000-0005-0000-0000-00007F010000}"/>
    <cellStyle name="Comma 4 32" xfId="222" xr:uid="{00000000-0005-0000-0000-000080010000}"/>
    <cellStyle name="Comma 4 33" xfId="223" xr:uid="{00000000-0005-0000-0000-000081010000}"/>
    <cellStyle name="Comma 4 34" xfId="224" xr:uid="{00000000-0005-0000-0000-000082010000}"/>
    <cellStyle name="Comma 4 35" xfId="225" xr:uid="{00000000-0005-0000-0000-000083010000}"/>
    <cellStyle name="Comma 4 36" xfId="226" xr:uid="{00000000-0005-0000-0000-000084010000}"/>
    <cellStyle name="Comma 4 37" xfId="227" xr:uid="{00000000-0005-0000-0000-000085010000}"/>
    <cellStyle name="Comma 4 38" xfId="228" xr:uid="{00000000-0005-0000-0000-000086010000}"/>
    <cellStyle name="Comma 4 39" xfId="229" xr:uid="{00000000-0005-0000-0000-000087010000}"/>
    <cellStyle name="Comma 4 4" xfId="230" xr:uid="{00000000-0005-0000-0000-000088010000}"/>
    <cellStyle name="Comma 4 40" xfId="231" xr:uid="{00000000-0005-0000-0000-000089010000}"/>
    <cellStyle name="Comma 4 41" xfId="232" xr:uid="{00000000-0005-0000-0000-00008A010000}"/>
    <cellStyle name="Comma 4 42" xfId="233" xr:uid="{00000000-0005-0000-0000-00008B010000}"/>
    <cellStyle name="Comma 4 43" xfId="234" xr:uid="{00000000-0005-0000-0000-00008C010000}"/>
    <cellStyle name="Comma 4 44" xfId="235" xr:uid="{00000000-0005-0000-0000-00008D010000}"/>
    <cellStyle name="Comma 4 45" xfId="236" xr:uid="{00000000-0005-0000-0000-00008E010000}"/>
    <cellStyle name="Comma 4 46" xfId="237" xr:uid="{00000000-0005-0000-0000-00008F010000}"/>
    <cellStyle name="Comma 4 47" xfId="238" xr:uid="{00000000-0005-0000-0000-000090010000}"/>
    <cellStyle name="Comma 4 48" xfId="239" xr:uid="{00000000-0005-0000-0000-000091010000}"/>
    <cellStyle name="Comma 4 49" xfId="240" xr:uid="{00000000-0005-0000-0000-000092010000}"/>
    <cellStyle name="Comma 4 5" xfId="241" xr:uid="{00000000-0005-0000-0000-000093010000}"/>
    <cellStyle name="Comma 4 50" xfId="242" xr:uid="{00000000-0005-0000-0000-000094010000}"/>
    <cellStyle name="Comma 4 51" xfId="243" xr:uid="{00000000-0005-0000-0000-000095010000}"/>
    <cellStyle name="Comma 4 52" xfId="244" xr:uid="{00000000-0005-0000-0000-000096010000}"/>
    <cellStyle name="Comma 4 53" xfId="245" xr:uid="{00000000-0005-0000-0000-000097010000}"/>
    <cellStyle name="Comma 4 54" xfId="246" xr:uid="{00000000-0005-0000-0000-000098010000}"/>
    <cellStyle name="Comma 4 55" xfId="247" xr:uid="{00000000-0005-0000-0000-000099010000}"/>
    <cellStyle name="Comma 4 56" xfId="248" xr:uid="{00000000-0005-0000-0000-00009A010000}"/>
    <cellStyle name="Comma 4 57" xfId="249" xr:uid="{00000000-0005-0000-0000-00009B010000}"/>
    <cellStyle name="Comma 4 58" xfId="250" xr:uid="{00000000-0005-0000-0000-00009C010000}"/>
    <cellStyle name="Comma 4 59" xfId="251" xr:uid="{00000000-0005-0000-0000-00009D010000}"/>
    <cellStyle name="Comma 4 6" xfId="252" xr:uid="{00000000-0005-0000-0000-00009E010000}"/>
    <cellStyle name="Comma 4 60" xfId="253" xr:uid="{00000000-0005-0000-0000-00009F010000}"/>
    <cellStyle name="Comma 4 61" xfId="254" xr:uid="{00000000-0005-0000-0000-0000A0010000}"/>
    <cellStyle name="Comma 4 62" xfId="255" xr:uid="{00000000-0005-0000-0000-0000A1010000}"/>
    <cellStyle name="Comma 4 63" xfId="256" xr:uid="{00000000-0005-0000-0000-0000A2010000}"/>
    <cellStyle name="Comma 4 64" xfId="257" xr:uid="{00000000-0005-0000-0000-0000A3010000}"/>
    <cellStyle name="Comma 4 65" xfId="258" xr:uid="{00000000-0005-0000-0000-0000A4010000}"/>
    <cellStyle name="Comma 4 66" xfId="259" xr:uid="{00000000-0005-0000-0000-0000A5010000}"/>
    <cellStyle name="Comma 4 67" xfId="260" xr:uid="{00000000-0005-0000-0000-0000A6010000}"/>
    <cellStyle name="Comma 4 68" xfId="261" xr:uid="{00000000-0005-0000-0000-0000A7010000}"/>
    <cellStyle name="Comma 4 69" xfId="262" xr:uid="{00000000-0005-0000-0000-0000A8010000}"/>
    <cellStyle name="Comma 4 7" xfId="263" xr:uid="{00000000-0005-0000-0000-0000A9010000}"/>
    <cellStyle name="Comma 4 70" xfId="264" xr:uid="{00000000-0005-0000-0000-0000AA010000}"/>
    <cellStyle name="Comma 4 71" xfId="265" xr:uid="{00000000-0005-0000-0000-0000AB010000}"/>
    <cellStyle name="Comma 4 72" xfId="266" xr:uid="{00000000-0005-0000-0000-0000AC010000}"/>
    <cellStyle name="Comma 4 73" xfId="267" xr:uid="{00000000-0005-0000-0000-0000AD010000}"/>
    <cellStyle name="Comma 4 74" xfId="951" xr:uid="{00000000-0005-0000-0000-0000AE010000}"/>
    <cellStyle name="Comma 4 75" xfId="952" xr:uid="{00000000-0005-0000-0000-0000AF010000}"/>
    <cellStyle name="Comma 4 76" xfId="953" xr:uid="{00000000-0005-0000-0000-0000B0010000}"/>
    <cellStyle name="Comma 4 77" xfId="954" xr:uid="{00000000-0005-0000-0000-0000B1010000}"/>
    <cellStyle name="Comma 4 78" xfId="955" xr:uid="{00000000-0005-0000-0000-0000B2010000}"/>
    <cellStyle name="Comma 4 79" xfId="956" xr:uid="{00000000-0005-0000-0000-0000B3010000}"/>
    <cellStyle name="Comma 4 8" xfId="268" xr:uid="{00000000-0005-0000-0000-0000B4010000}"/>
    <cellStyle name="Comma 4 80" xfId="957" xr:uid="{00000000-0005-0000-0000-0000B5010000}"/>
    <cellStyle name="Comma 4 81" xfId="958" xr:uid="{00000000-0005-0000-0000-0000B6010000}"/>
    <cellStyle name="Comma 4 82" xfId="959" xr:uid="{00000000-0005-0000-0000-0000B7010000}"/>
    <cellStyle name="Comma 4 83" xfId="960" xr:uid="{00000000-0005-0000-0000-0000B8010000}"/>
    <cellStyle name="Comma 4 84" xfId="961" xr:uid="{00000000-0005-0000-0000-0000B9010000}"/>
    <cellStyle name="Comma 4 85" xfId="962" xr:uid="{00000000-0005-0000-0000-0000BA010000}"/>
    <cellStyle name="Comma 4 86" xfId="963" xr:uid="{00000000-0005-0000-0000-0000BB010000}"/>
    <cellStyle name="Comma 4 87" xfId="964" xr:uid="{00000000-0005-0000-0000-0000BC010000}"/>
    <cellStyle name="Comma 4 88" xfId="965" xr:uid="{00000000-0005-0000-0000-0000BD010000}"/>
    <cellStyle name="Comma 4 89" xfId="966" xr:uid="{00000000-0005-0000-0000-0000BE010000}"/>
    <cellStyle name="Comma 4 9" xfId="269" xr:uid="{00000000-0005-0000-0000-0000BF010000}"/>
    <cellStyle name="Comma 4 90" xfId="967" xr:uid="{00000000-0005-0000-0000-0000C0010000}"/>
    <cellStyle name="Comma 4 91" xfId="968" xr:uid="{00000000-0005-0000-0000-0000C1010000}"/>
    <cellStyle name="Comma 4 92" xfId="969" xr:uid="{00000000-0005-0000-0000-0000C2010000}"/>
    <cellStyle name="Comma 4 93" xfId="970" xr:uid="{00000000-0005-0000-0000-0000C3010000}"/>
    <cellStyle name="Comma 4 94" xfId="971" xr:uid="{00000000-0005-0000-0000-0000C4010000}"/>
    <cellStyle name="Comma 4 95" xfId="972" xr:uid="{00000000-0005-0000-0000-0000C5010000}"/>
    <cellStyle name="Comma 4 96" xfId="973" xr:uid="{00000000-0005-0000-0000-0000C6010000}"/>
    <cellStyle name="Comma 4 97" xfId="974" xr:uid="{00000000-0005-0000-0000-0000C7010000}"/>
    <cellStyle name="Comma 4 98" xfId="975" xr:uid="{00000000-0005-0000-0000-0000C8010000}"/>
    <cellStyle name="Comma 4 99" xfId="976" xr:uid="{00000000-0005-0000-0000-0000C9010000}"/>
    <cellStyle name="Comma 44" xfId="977" xr:uid="{00000000-0005-0000-0000-0000CA010000}"/>
    <cellStyle name="Comma 5" xfId="270" xr:uid="{00000000-0005-0000-0000-0000CB010000}"/>
    <cellStyle name="Comma 5 10" xfId="271" xr:uid="{00000000-0005-0000-0000-0000CC010000}"/>
    <cellStyle name="Comma 5 100" xfId="978" xr:uid="{00000000-0005-0000-0000-0000CD010000}"/>
    <cellStyle name="Comma 5 101" xfId="979" xr:uid="{00000000-0005-0000-0000-0000CE010000}"/>
    <cellStyle name="Comma 5 102" xfId="980" xr:uid="{00000000-0005-0000-0000-0000CF010000}"/>
    <cellStyle name="Comma 5 103" xfId="981" xr:uid="{00000000-0005-0000-0000-0000D0010000}"/>
    <cellStyle name="Comma 5 104" xfId="982" xr:uid="{00000000-0005-0000-0000-0000D1010000}"/>
    <cellStyle name="Comma 5 105" xfId="983" xr:uid="{00000000-0005-0000-0000-0000D2010000}"/>
    <cellStyle name="Comma 5 106" xfId="984" xr:uid="{00000000-0005-0000-0000-0000D3010000}"/>
    <cellStyle name="Comma 5 107" xfId="985" xr:uid="{00000000-0005-0000-0000-0000D4010000}"/>
    <cellStyle name="Comma 5 108" xfId="986" xr:uid="{00000000-0005-0000-0000-0000D5010000}"/>
    <cellStyle name="Comma 5 109" xfId="987" xr:uid="{00000000-0005-0000-0000-0000D6010000}"/>
    <cellStyle name="Comma 5 11" xfId="272" xr:uid="{00000000-0005-0000-0000-0000D7010000}"/>
    <cellStyle name="Comma 5 110" xfId="988" xr:uid="{00000000-0005-0000-0000-0000D8010000}"/>
    <cellStyle name="Comma 5 111" xfId="989" xr:uid="{00000000-0005-0000-0000-0000D9010000}"/>
    <cellStyle name="Comma 5 112" xfId="990" xr:uid="{00000000-0005-0000-0000-0000DA010000}"/>
    <cellStyle name="Comma 5 113" xfId="991" xr:uid="{00000000-0005-0000-0000-0000DB010000}"/>
    <cellStyle name="Comma 5 114" xfId="992" xr:uid="{00000000-0005-0000-0000-0000DC010000}"/>
    <cellStyle name="Comma 5 115" xfId="993" xr:uid="{00000000-0005-0000-0000-0000DD010000}"/>
    <cellStyle name="Comma 5 116" xfId="994" xr:uid="{00000000-0005-0000-0000-0000DE010000}"/>
    <cellStyle name="Comma 5 117" xfId="995" xr:uid="{00000000-0005-0000-0000-0000DF010000}"/>
    <cellStyle name="Comma 5 118" xfId="996" xr:uid="{00000000-0005-0000-0000-0000E0010000}"/>
    <cellStyle name="Comma 5 119" xfId="997" xr:uid="{00000000-0005-0000-0000-0000E1010000}"/>
    <cellStyle name="Comma 5 12" xfId="273" xr:uid="{00000000-0005-0000-0000-0000E2010000}"/>
    <cellStyle name="Comma 5 120" xfId="998" xr:uid="{00000000-0005-0000-0000-0000E3010000}"/>
    <cellStyle name="Comma 5 121" xfId="999" xr:uid="{00000000-0005-0000-0000-0000E4010000}"/>
    <cellStyle name="Comma 5 122" xfId="1000" xr:uid="{00000000-0005-0000-0000-0000E5010000}"/>
    <cellStyle name="Comma 5 123" xfId="1001" xr:uid="{00000000-0005-0000-0000-0000E6010000}"/>
    <cellStyle name="Comma 5 124" xfId="1002" xr:uid="{00000000-0005-0000-0000-0000E7010000}"/>
    <cellStyle name="Comma 5 125" xfId="1003" xr:uid="{00000000-0005-0000-0000-0000E8010000}"/>
    <cellStyle name="Comma 5 126" xfId="1004" xr:uid="{00000000-0005-0000-0000-0000E9010000}"/>
    <cellStyle name="Comma 5 127" xfId="1005" xr:uid="{00000000-0005-0000-0000-0000EA010000}"/>
    <cellStyle name="Comma 5 128" xfId="1006" xr:uid="{00000000-0005-0000-0000-0000EB010000}"/>
    <cellStyle name="Comma 5 129" xfId="1007" xr:uid="{00000000-0005-0000-0000-0000EC010000}"/>
    <cellStyle name="Comma 5 13" xfId="274" xr:uid="{00000000-0005-0000-0000-0000ED010000}"/>
    <cellStyle name="Comma 5 130" xfId="1008" xr:uid="{00000000-0005-0000-0000-0000EE010000}"/>
    <cellStyle name="Comma 5 131" xfId="275" xr:uid="{00000000-0005-0000-0000-0000EF010000}"/>
    <cellStyle name="Comma 5 14" xfId="276" xr:uid="{00000000-0005-0000-0000-0000F0010000}"/>
    <cellStyle name="Comma 5 15" xfId="277" xr:uid="{00000000-0005-0000-0000-0000F1010000}"/>
    <cellStyle name="Comma 5 16" xfId="278" xr:uid="{00000000-0005-0000-0000-0000F2010000}"/>
    <cellStyle name="Comma 5 17" xfId="279" xr:uid="{00000000-0005-0000-0000-0000F3010000}"/>
    <cellStyle name="Comma 5 18" xfId="280" xr:uid="{00000000-0005-0000-0000-0000F4010000}"/>
    <cellStyle name="Comma 5 19" xfId="281" xr:uid="{00000000-0005-0000-0000-0000F5010000}"/>
    <cellStyle name="Comma 5 2" xfId="282" xr:uid="{00000000-0005-0000-0000-0000F6010000}"/>
    <cellStyle name="Comma 5 20" xfId="283" xr:uid="{00000000-0005-0000-0000-0000F7010000}"/>
    <cellStyle name="Comma 5 21" xfId="284" xr:uid="{00000000-0005-0000-0000-0000F8010000}"/>
    <cellStyle name="Comma 5 22" xfId="285" xr:uid="{00000000-0005-0000-0000-0000F9010000}"/>
    <cellStyle name="Comma 5 23" xfId="286" xr:uid="{00000000-0005-0000-0000-0000FA010000}"/>
    <cellStyle name="Comma 5 24" xfId="287" xr:uid="{00000000-0005-0000-0000-0000FB010000}"/>
    <cellStyle name="Comma 5 25" xfId="288" xr:uid="{00000000-0005-0000-0000-0000FC010000}"/>
    <cellStyle name="Comma 5 26" xfId="289" xr:uid="{00000000-0005-0000-0000-0000FD010000}"/>
    <cellStyle name="Comma 5 27" xfId="290" xr:uid="{00000000-0005-0000-0000-0000FE010000}"/>
    <cellStyle name="Comma 5 28" xfId="291" xr:uid="{00000000-0005-0000-0000-0000FF010000}"/>
    <cellStyle name="Comma 5 29" xfId="292" xr:uid="{00000000-0005-0000-0000-000000020000}"/>
    <cellStyle name="Comma 5 3" xfId="293" xr:uid="{00000000-0005-0000-0000-000001020000}"/>
    <cellStyle name="Comma 5 30" xfId="294" xr:uid="{00000000-0005-0000-0000-000002020000}"/>
    <cellStyle name="Comma 5 31" xfId="295" xr:uid="{00000000-0005-0000-0000-000003020000}"/>
    <cellStyle name="Comma 5 32" xfId="296" xr:uid="{00000000-0005-0000-0000-000004020000}"/>
    <cellStyle name="Comma 5 33" xfId="297" xr:uid="{00000000-0005-0000-0000-000005020000}"/>
    <cellStyle name="Comma 5 34" xfId="298" xr:uid="{00000000-0005-0000-0000-000006020000}"/>
    <cellStyle name="Comma 5 35" xfId="299" xr:uid="{00000000-0005-0000-0000-000007020000}"/>
    <cellStyle name="Comma 5 36" xfId="300" xr:uid="{00000000-0005-0000-0000-000008020000}"/>
    <cellStyle name="Comma 5 37" xfId="301" xr:uid="{00000000-0005-0000-0000-000009020000}"/>
    <cellStyle name="Comma 5 38" xfId="302" xr:uid="{00000000-0005-0000-0000-00000A020000}"/>
    <cellStyle name="Comma 5 39" xfId="303" xr:uid="{00000000-0005-0000-0000-00000B020000}"/>
    <cellStyle name="Comma 5 4" xfId="304" xr:uid="{00000000-0005-0000-0000-00000C020000}"/>
    <cellStyle name="Comma 5 40" xfId="305" xr:uid="{00000000-0005-0000-0000-00000D020000}"/>
    <cellStyle name="Comma 5 41" xfId="306" xr:uid="{00000000-0005-0000-0000-00000E020000}"/>
    <cellStyle name="Comma 5 42" xfId="307" xr:uid="{00000000-0005-0000-0000-00000F020000}"/>
    <cellStyle name="Comma 5 43" xfId="308" xr:uid="{00000000-0005-0000-0000-000010020000}"/>
    <cellStyle name="Comma 5 44" xfId="309" xr:uid="{00000000-0005-0000-0000-000011020000}"/>
    <cellStyle name="Comma 5 45" xfId="310" xr:uid="{00000000-0005-0000-0000-000012020000}"/>
    <cellStyle name="Comma 5 46" xfId="311" xr:uid="{00000000-0005-0000-0000-000013020000}"/>
    <cellStyle name="Comma 5 47" xfId="312" xr:uid="{00000000-0005-0000-0000-000014020000}"/>
    <cellStyle name="Comma 5 48" xfId="313" xr:uid="{00000000-0005-0000-0000-000015020000}"/>
    <cellStyle name="Comma 5 49" xfId="314" xr:uid="{00000000-0005-0000-0000-000016020000}"/>
    <cellStyle name="Comma 5 5" xfId="315" xr:uid="{00000000-0005-0000-0000-000017020000}"/>
    <cellStyle name="Comma 5 50" xfId="316" xr:uid="{00000000-0005-0000-0000-000018020000}"/>
    <cellStyle name="Comma 5 51" xfId="317" xr:uid="{00000000-0005-0000-0000-000019020000}"/>
    <cellStyle name="Comma 5 52" xfId="318" xr:uid="{00000000-0005-0000-0000-00001A020000}"/>
    <cellStyle name="Comma 5 53" xfId="319" xr:uid="{00000000-0005-0000-0000-00001B020000}"/>
    <cellStyle name="Comma 5 54" xfId="320" xr:uid="{00000000-0005-0000-0000-00001C020000}"/>
    <cellStyle name="Comma 5 55" xfId="321" xr:uid="{00000000-0005-0000-0000-00001D020000}"/>
    <cellStyle name="Comma 5 56" xfId="322" xr:uid="{00000000-0005-0000-0000-00001E020000}"/>
    <cellStyle name="Comma 5 57" xfId="323" xr:uid="{00000000-0005-0000-0000-00001F020000}"/>
    <cellStyle name="Comma 5 58" xfId="324" xr:uid="{00000000-0005-0000-0000-000020020000}"/>
    <cellStyle name="Comma 5 59" xfId="325" xr:uid="{00000000-0005-0000-0000-000021020000}"/>
    <cellStyle name="Comma 5 6" xfId="326" xr:uid="{00000000-0005-0000-0000-000022020000}"/>
    <cellStyle name="Comma 5 60" xfId="327" xr:uid="{00000000-0005-0000-0000-000023020000}"/>
    <cellStyle name="Comma 5 61" xfId="328" xr:uid="{00000000-0005-0000-0000-000024020000}"/>
    <cellStyle name="Comma 5 62" xfId="329" xr:uid="{00000000-0005-0000-0000-000025020000}"/>
    <cellStyle name="Comma 5 63" xfId="330" xr:uid="{00000000-0005-0000-0000-000026020000}"/>
    <cellStyle name="Comma 5 64" xfId="331" xr:uid="{00000000-0005-0000-0000-000027020000}"/>
    <cellStyle name="Comma 5 65" xfId="332" xr:uid="{00000000-0005-0000-0000-000028020000}"/>
    <cellStyle name="Comma 5 66" xfId="333" xr:uid="{00000000-0005-0000-0000-000029020000}"/>
    <cellStyle name="Comma 5 67" xfId="334" xr:uid="{00000000-0005-0000-0000-00002A020000}"/>
    <cellStyle name="Comma 5 68" xfId="335" xr:uid="{00000000-0005-0000-0000-00002B020000}"/>
    <cellStyle name="Comma 5 69" xfId="336" xr:uid="{00000000-0005-0000-0000-00002C020000}"/>
    <cellStyle name="Comma 5 7" xfId="337" xr:uid="{00000000-0005-0000-0000-00002D020000}"/>
    <cellStyle name="Comma 5 70" xfId="338" xr:uid="{00000000-0005-0000-0000-00002E020000}"/>
    <cellStyle name="Comma 5 71" xfId="339" xr:uid="{00000000-0005-0000-0000-00002F020000}"/>
    <cellStyle name="Comma 5 72" xfId="340" xr:uid="{00000000-0005-0000-0000-000030020000}"/>
    <cellStyle name="Comma 5 73" xfId="341" xr:uid="{00000000-0005-0000-0000-000031020000}"/>
    <cellStyle name="Comma 5 74" xfId="342" xr:uid="{00000000-0005-0000-0000-000032020000}"/>
    <cellStyle name="Comma 5 75" xfId="343" xr:uid="{00000000-0005-0000-0000-000033020000}"/>
    <cellStyle name="Comma 5 76" xfId="344" xr:uid="{00000000-0005-0000-0000-000034020000}"/>
    <cellStyle name="Comma 5 77" xfId="764" xr:uid="{00000000-0005-0000-0000-000035020000}"/>
    <cellStyle name="Comma 5 78" xfId="1009" xr:uid="{00000000-0005-0000-0000-000036020000}"/>
    <cellStyle name="Comma 5 79" xfId="1010" xr:uid="{00000000-0005-0000-0000-000037020000}"/>
    <cellStyle name="Comma 5 8" xfId="345" xr:uid="{00000000-0005-0000-0000-000038020000}"/>
    <cellStyle name="Comma 5 80" xfId="1011" xr:uid="{00000000-0005-0000-0000-000039020000}"/>
    <cellStyle name="Comma 5 81" xfId="1012" xr:uid="{00000000-0005-0000-0000-00003A020000}"/>
    <cellStyle name="Comma 5 82" xfId="1013" xr:uid="{00000000-0005-0000-0000-00003B020000}"/>
    <cellStyle name="Comma 5 83" xfId="1014" xr:uid="{00000000-0005-0000-0000-00003C020000}"/>
    <cellStyle name="Comma 5 84" xfId="1015" xr:uid="{00000000-0005-0000-0000-00003D020000}"/>
    <cellStyle name="Comma 5 85" xfId="1016" xr:uid="{00000000-0005-0000-0000-00003E020000}"/>
    <cellStyle name="Comma 5 86" xfId="1017" xr:uid="{00000000-0005-0000-0000-00003F020000}"/>
    <cellStyle name="Comma 5 87" xfId="1018" xr:uid="{00000000-0005-0000-0000-000040020000}"/>
    <cellStyle name="Comma 5 88" xfId="1019" xr:uid="{00000000-0005-0000-0000-000041020000}"/>
    <cellStyle name="Comma 5 89" xfId="1020" xr:uid="{00000000-0005-0000-0000-000042020000}"/>
    <cellStyle name="Comma 5 9" xfId="346" xr:uid="{00000000-0005-0000-0000-000043020000}"/>
    <cellStyle name="Comma 5 90" xfId="1021" xr:uid="{00000000-0005-0000-0000-000044020000}"/>
    <cellStyle name="Comma 5 91" xfId="1022" xr:uid="{00000000-0005-0000-0000-000045020000}"/>
    <cellStyle name="Comma 5 92" xfId="1023" xr:uid="{00000000-0005-0000-0000-000046020000}"/>
    <cellStyle name="Comma 5 93" xfId="1024" xr:uid="{00000000-0005-0000-0000-000047020000}"/>
    <cellStyle name="Comma 5 94" xfId="1025" xr:uid="{00000000-0005-0000-0000-000048020000}"/>
    <cellStyle name="Comma 5 95" xfId="1026" xr:uid="{00000000-0005-0000-0000-000049020000}"/>
    <cellStyle name="Comma 5 96" xfId="1027" xr:uid="{00000000-0005-0000-0000-00004A020000}"/>
    <cellStyle name="Comma 5 97" xfId="1028" xr:uid="{00000000-0005-0000-0000-00004B020000}"/>
    <cellStyle name="Comma 5 98" xfId="1029" xr:uid="{00000000-0005-0000-0000-00004C020000}"/>
    <cellStyle name="Comma 5 99" xfId="1030" xr:uid="{00000000-0005-0000-0000-00004D020000}"/>
    <cellStyle name="Comma 6" xfId="347" xr:uid="{00000000-0005-0000-0000-00004E020000}"/>
    <cellStyle name="Comma 7" xfId="348" xr:uid="{00000000-0005-0000-0000-00004F020000}"/>
    <cellStyle name="Comma 8" xfId="349" xr:uid="{00000000-0005-0000-0000-000050020000}"/>
    <cellStyle name="Comma 9" xfId="350" xr:uid="{00000000-0005-0000-0000-000051020000}"/>
    <cellStyle name="CSI" xfId="1031" xr:uid="{00000000-0005-0000-0000-000052020000}"/>
    <cellStyle name="Description" xfId="1032" xr:uid="{00000000-0005-0000-0000-000053020000}"/>
    <cellStyle name="Excel Built-in Normal" xfId="351" xr:uid="{00000000-0005-0000-0000-000054020000}"/>
    <cellStyle name="Explanatory Text 2" xfId="1033" xr:uid="{00000000-0005-0000-0000-000055020000}"/>
    <cellStyle name="Foottitle" xfId="1034" xr:uid="{00000000-0005-0000-0000-000056020000}"/>
    <cellStyle name="Good 2" xfId="1035" xr:uid="{00000000-0005-0000-0000-000057020000}"/>
    <cellStyle name="header" xfId="1036" xr:uid="{00000000-0005-0000-0000-000058020000}"/>
    <cellStyle name="Heading 1 2" xfId="1037" xr:uid="{00000000-0005-0000-0000-000059020000}"/>
    <cellStyle name="Heading 2 2" xfId="1038" xr:uid="{00000000-0005-0000-0000-00005A020000}"/>
    <cellStyle name="Heading 3 2" xfId="1039" xr:uid="{00000000-0005-0000-0000-00005B020000}"/>
    <cellStyle name="Heading 4 2" xfId="1040" xr:uid="{00000000-0005-0000-0000-00005C020000}"/>
    <cellStyle name="Input 2" xfId="1041" xr:uid="{00000000-0005-0000-0000-00005D020000}"/>
    <cellStyle name="k" xfId="1042" xr:uid="{00000000-0005-0000-0000-00005E020000}"/>
    <cellStyle name="L" xfId="1043" xr:uid="{00000000-0005-0000-0000-00005F020000}"/>
    <cellStyle name="Length" xfId="1044" xr:uid="{00000000-0005-0000-0000-000060020000}"/>
    <cellStyle name="Linked Cell 2" xfId="1045" xr:uid="{00000000-0005-0000-0000-000061020000}"/>
    <cellStyle name="M" xfId="1046" xr:uid="{00000000-0005-0000-0000-000062020000}"/>
    <cellStyle name="M-0" xfId="1047" xr:uid="{00000000-0005-0000-0000-000063020000}"/>
    <cellStyle name="MainDescription" xfId="1048" xr:uid="{00000000-0005-0000-0000-000064020000}"/>
    <cellStyle name="Measure" xfId="1049" xr:uid="{00000000-0005-0000-0000-000065020000}"/>
    <cellStyle name="m-o" xfId="1050" xr:uid="{00000000-0005-0000-0000-000066020000}"/>
    <cellStyle name="n" xfId="1051" xr:uid="{00000000-0005-0000-0000-000067020000}"/>
    <cellStyle name="Neutral 2" xfId="1052" xr:uid="{00000000-0005-0000-0000-000068020000}"/>
    <cellStyle name="Normal" xfId="0" builtinId="0"/>
    <cellStyle name="Normal 10" xfId="15" xr:uid="{636ADDE8-CE7F-4FDF-B5B8-C396D40955B7}"/>
    <cellStyle name="Normal 10 10" xfId="352" xr:uid="{00000000-0005-0000-0000-00006B020000}"/>
    <cellStyle name="Normal 10 11" xfId="353" xr:uid="{00000000-0005-0000-0000-00006C020000}"/>
    <cellStyle name="Normal 10 12" xfId="354" xr:uid="{00000000-0005-0000-0000-00006D020000}"/>
    <cellStyle name="Normal 10 13" xfId="355" xr:uid="{00000000-0005-0000-0000-00006E020000}"/>
    <cellStyle name="Normal 10 2" xfId="356" xr:uid="{00000000-0005-0000-0000-00006F020000}"/>
    <cellStyle name="Normal 10 3" xfId="357" xr:uid="{00000000-0005-0000-0000-000070020000}"/>
    <cellStyle name="Normal 10 4" xfId="358" xr:uid="{00000000-0005-0000-0000-000071020000}"/>
    <cellStyle name="Normal 10 5" xfId="359" xr:uid="{00000000-0005-0000-0000-000072020000}"/>
    <cellStyle name="Normal 10 6" xfId="360" xr:uid="{00000000-0005-0000-0000-000073020000}"/>
    <cellStyle name="Normal 10 7" xfId="361" xr:uid="{00000000-0005-0000-0000-000074020000}"/>
    <cellStyle name="Normal 10 8" xfId="362" xr:uid="{00000000-0005-0000-0000-000075020000}"/>
    <cellStyle name="Normal 10 9" xfId="363" xr:uid="{00000000-0005-0000-0000-000076020000}"/>
    <cellStyle name="Normal 11" xfId="364" xr:uid="{00000000-0005-0000-0000-000077020000}"/>
    <cellStyle name="Normal 11 10" xfId="365" xr:uid="{00000000-0005-0000-0000-000078020000}"/>
    <cellStyle name="Normal 11 11" xfId="366" xr:uid="{00000000-0005-0000-0000-000079020000}"/>
    <cellStyle name="Normal 11 12" xfId="367" xr:uid="{00000000-0005-0000-0000-00007A020000}"/>
    <cellStyle name="Normal 11 13" xfId="368" xr:uid="{00000000-0005-0000-0000-00007B020000}"/>
    <cellStyle name="Normal 11 14" xfId="369" xr:uid="{00000000-0005-0000-0000-00007C020000}"/>
    <cellStyle name="Normal 11 2" xfId="370" xr:uid="{00000000-0005-0000-0000-00007D020000}"/>
    <cellStyle name="Normal 11 3" xfId="371" xr:uid="{00000000-0005-0000-0000-00007E020000}"/>
    <cellStyle name="Normal 11 4" xfId="372" xr:uid="{00000000-0005-0000-0000-00007F020000}"/>
    <cellStyle name="Normal 11 5" xfId="373" xr:uid="{00000000-0005-0000-0000-000080020000}"/>
    <cellStyle name="Normal 11 6" xfId="374" xr:uid="{00000000-0005-0000-0000-000081020000}"/>
    <cellStyle name="Normal 11 7" xfId="375" xr:uid="{00000000-0005-0000-0000-000082020000}"/>
    <cellStyle name="Normal 11 8" xfId="376" xr:uid="{00000000-0005-0000-0000-000083020000}"/>
    <cellStyle name="Normal 11 9" xfId="377" xr:uid="{00000000-0005-0000-0000-000084020000}"/>
    <cellStyle name="Normal 12" xfId="378" xr:uid="{00000000-0005-0000-0000-000085020000}"/>
    <cellStyle name="Normal 13" xfId="379" xr:uid="{00000000-0005-0000-0000-000086020000}"/>
    <cellStyle name="Normal 13 2" xfId="380" xr:uid="{00000000-0005-0000-0000-000087020000}"/>
    <cellStyle name="Normal 14" xfId="381" xr:uid="{00000000-0005-0000-0000-000088020000}"/>
    <cellStyle name="Normal 15" xfId="382" xr:uid="{00000000-0005-0000-0000-000089020000}"/>
    <cellStyle name="Normal 15 10" xfId="383" xr:uid="{00000000-0005-0000-0000-00008A020000}"/>
    <cellStyle name="Normal 15 11" xfId="384" xr:uid="{00000000-0005-0000-0000-00008B020000}"/>
    <cellStyle name="Normal 15 12" xfId="385" xr:uid="{00000000-0005-0000-0000-00008C020000}"/>
    <cellStyle name="Normal 15 13" xfId="386" xr:uid="{00000000-0005-0000-0000-00008D020000}"/>
    <cellStyle name="Normal 15 14" xfId="387" xr:uid="{00000000-0005-0000-0000-00008E020000}"/>
    <cellStyle name="Normal 15 15" xfId="388" xr:uid="{00000000-0005-0000-0000-00008F020000}"/>
    <cellStyle name="Normal 15 2" xfId="389" xr:uid="{00000000-0005-0000-0000-000090020000}"/>
    <cellStyle name="Normal 15 2 10" xfId="1053" xr:uid="{00000000-0005-0000-0000-000091020000}"/>
    <cellStyle name="Normal 15 2 2" xfId="1054" xr:uid="{00000000-0005-0000-0000-000092020000}"/>
    <cellStyle name="Normal 15 2 2 2" xfId="1055" xr:uid="{00000000-0005-0000-0000-000093020000}"/>
    <cellStyle name="Normal 15 2 2 2 2" xfId="1056" xr:uid="{00000000-0005-0000-0000-000094020000}"/>
    <cellStyle name="Normal 15 2 2 2 3" xfId="1057" xr:uid="{00000000-0005-0000-0000-000095020000}"/>
    <cellStyle name="Normal 15 2 2 3" xfId="1058" xr:uid="{00000000-0005-0000-0000-000096020000}"/>
    <cellStyle name="Normal 15 2 2 4" xfId="1059" xr:uid="{00000000-0005-0000-0000-000097020000}"/>
    <cellStyle name="Normal 15 2 3" xfId="1060" xr:uid="{00000000-0005-0000-0000-000098020000}"/>
    <cellStyle name="Normal 15 2 4" xfId="1061" xr:uid="{00000000-0005-0000-0000-000099020000}"/>
    <cellStyle name="Normal 15 2 5" xfId="1062" xr:uid="{00000000-0005-0000-0000-00009A020000}"/>
    <cellStyle name="Normal 15 2 6" xfId="1063" xr:uid="{00000000-0005-0000-0000-00009B020000}"/>
    <cellStyle name="Normal 15 2 7" xfId="1064" xr:uid="{00000000-0005-0000-0000-00009C020000}"/>
    <cellStyle name="Normal 15 2 8" xfId="1065" xr:uid="{00000000-0005-0000-0000-00009D020000}"/>
    <cellStyle name="Normal 15 2 8 2" xfId="1066" xr:uid="{00000000-0005-0000-0000-00009E020000}"/>
    <cellStyle name="Normal 15 2 8 3" xfId="1067" xr:uid="{00000000-0005-0000-0000-00009F020000}"/>
    <cellStyle name="Normal 15 2 9" xfId="1068" xr:uid="{00000000-0005-0000-0000-0000A0020000}"/>
    <cellStyle name="Normal 15 3" xfId="390" xr:uid="{00000000-0005-0000-0000-0000A1020000}"/>
    <cellStyle name="Normal 15 3 2" xfId="1069" xr:uid="{00000000-0005-0000-0000-0000A2020000}"/>
    <cellStyle name="Normal 15 3 3" xfId="1070" xr:uid="{00000000-0005-0000-0000-0000A3020000}"/>
    <cellStyle name="Normal 15 3 4" xfId="1071" xr:uid="{00000000-0005-0000-0000-0000A4020000}"/>
    <cellStyle name="Normal 15 3 5" xfId="1072" xr:uid="{00000000-0005-0000-0000-0000A5020000}"/>
    <cellStyle name="Normal 15 3 6" xfId="1073" xr:uid="{00000000-0005-0000-0000-0000A6020000}"/>
    <cellStyle name="Normal 15 3 7" xfId="1074" xr:uid="{00000000-0005-0000-0000-0000A7020000}"/>
    <cellStyle name="Normal 15 4" xfId="391" xr:uid="{00000000-0005-0000-0000-0000A8020000}"/>
    <cellStyle name="Normal 15 5" xfId="392" xr:uid="{00000000-0005-0000-0000-0000A9020000}"/>
    <cellStyle name="Normal 15 6" xfId="393" xr:uid="{00000000-0005-0000-0000-0000AA020000}"/>
    <cellStyle name="Normal 15 7" xfId="394" xr:uid="{00000000-0005-0000-0000-0000AB020000}"/>
    <cellStyle name="Normal 15 8" xfId="395" xr:uid="{00000000-0005-0000-0000-0000AC020000}"/>
    <cellStyle name="Normal 15 9" xfId="396" xr:uid="{00000000-0005-0000-0000-0000AD020000}"/>
    <cellStyle name="Normal 16" xfId="397" xr:uid="{00000000-0005-0000-0000-0000AE020000}"/>
    <cellStyle name="Normal 17" xfId="8" xr:uid="{00000000-0005-0000-0000-000006000000}"/>
    <cellStyle name="Normal 17 2" xfId="27" xr:uid="{00000000-0005-0000-0000-0000B0020000}"/>
    <cellStyle name="Normal 18" xfId="19" xr:uid="{3D8E202F-74CD-492D-BE20-8D3142E3EC50}"/>
    <cellStyle name="Normal 18 10" xfId="398" xr:uid="{00000000-0005-0000-0000-0000B2020000}"/>
    <cellStyle name="Normal 18 2" xfId="399" xr:uid="{00000000-0005-0000-0000-0000B3020000}"/>
    <cellStyle name="Normal 18 3" xfId="400" xr:uid="{00000000-0005-0000-0000-0000B4020000}"/>
    <cellStyle name="Normal 18 4" xfId="401" xr:uid="{00000000-0005-0000-0000-0000B5020000}"/>
    <cellStyle name="Normal 18 5" xfId="402" xr:uid="{00000000-0005-0000-0000-0000B6020000}"/>
    <cellStyle name="Normal 18 6" xfId="403" xr:uid="{00000000-0005-0000-0000-0000B7020000}"/>
    <cellStyle name="Normal 18 7" xfId="404" xr:uid="{00000000-0005-0000-0000-0000B8020000}"/>
    <cellStyle name="Normal 18 8" xfId="405" xr:uid="{00000000-0005-0000-0000-0000B9020000}"/>
    <cellStyle name="Normal 18 9" xfId="406" xr:uid="{00000000-0005-0000-0000-0000BA020000}"/>
    <cellStyle name="Normal 19" xfId="407" xr:uid="{00000000-0005-0000-0000-0000BB020000}"/>
    <cellStyle name="Normal 19 10" xfId="408" xr:uid="{00000000-0005-0000-0000-0000BC020000}"/>
    <cellStyle name="Normal 19 11" xfId="409" xr:uid="{00000000-0005-0000-0000-0000BD020000}"/>
    <cellStyle name="Normal 19 12" xfId="410" xr:uid="{00000000-0005-0000-0000-0000BE020000}"/>
    <cellStyle name="Normal 19 13" xfId="411" xr:uid="{00000000-0005-0000-0000-0000BF020000}"/>
    <cellStyle name="Normal 19 14" xfId="412" xr:uid="{00000000-0005-0000-0000-0000C0020000}"/>
    <cellStyle name="Normal 19 15" xfId="413" xr:uid="{00000000-0005-0000-0000-0000C1020000}"/>
    <cellStyle name="Normal 19 2" xfId="414" xr:uid="{00000000-0005-0000-0000-0000C2020000}"/>
    <cellStyle name="Normal 19 3" xfId="415" xr:uid="{00000000-0005-0000-0000-0000C3020000}"/>
    <cellStyle name="Normal 19 4" xfId="416" xr:uid="{00000000-0005-0000-0000-0000C4020000}"/>
    <cellStyle name="Normal 19 5" xfId="417" xr:uid="{00000000-0005-0000-0000-0000C5020000}"/>
    <cellStyle name="Normal 19 6" xfId="418" xr:uid="{00000000-0005-0000-0000-0000C6020000}"/>
    <cellStyle name="Normal 19 7" xfId="419" xr:uid="{00000000-0005-0000-0000-0000C7020000}"/>
    <cellStyle name="Normal 19 8" xfId="420" xr:uid="{00000000-0005-0000-0000-0000C8020000}"/>
    <cellStyle name="Normal 19 9" xfId="421" xr:uid="{00000000-0005-0000-0000-0000C9020000}"/>
    <cellStyle name="Normal 2" xfId="9" xr:uid="{00000000-0005-0000-0000-000007000000}"/>
    <cellStyle name="Normal 2 10" xfId="2" xr:uid="{00000000-0005-0000-0000-000008000000}"/>
    <cellStyle name="Normal 2 10 2" xfId="25" xr:uid="{00000000-0005-0000-0000-0000CB020000}"/>
    <cellStyle name="Normal 2 10 3" xfId="20" xr:uid="{3BDD6B3C-8861-47DD-9ABC-CAD347F5C764}"/>
    <cellStyle name="Normal 2 100" xfId="1075" xr:uid="{00000000-0005-0000-0000-0000CC020000}"/>
    <cellStyle name="Normal 2 101" xfId="1076" xr:uid="{00000000-0005-0000-0000-0000CD020000}"/>
    <cellStyle name="Normal 2 102" xfId="1077" xr:uid="{00000000-0005-0000-0000-0000CE020000}"/>
    <cellStyle name="Normal 2 103" xfId="1078" xr:uid="{00000000-0005-0000-0000-0000CF020000}"/>
    <cellStyle name="Normal 2 104" xfId="1079" xr:uid="{00000000-0005-0000-0000-0000D0020000}"/>
    <cellStyle name="Normal 2 105" xfId="1080" xr:uid="{00000000-0005-0000-0000-0000D1020000}"/>
    <cellStyle name="Normal 2 106" xfId="1081" xr:uid="{00000000-0005-0000-0000-0000D2020000}"/>
    <cellStyle name="Normal 2 107" xfId="1082" xr:uid="{00000000-0005-0000-0000-0000D3020000}"/>
    <cellStyle name="Normal 2 108" xfId="1083" xr:uid="{00000000-0005-0000-0000-0000D4020000}"/>
    <cellStyle name="Normal 2 109" xfId="1084" xr:uid="{00000000-0005-0000-0000-0000D5020000}"/>
    <cellStyle name="Normal 2 11" xfId="423" xr:uid="{00000000-0005-0000-0000-0000D6020000}"/>
    <cellStyle name="Normal 2 110" xfId="1085" xr:uid="{00000000-0005-0000-0000-0000D7020000}"/>
    <cellStyle name="Normal 2 111" xfId="1086" xr:uid="{00000000-0005-0000-0000-0000D8020000}"/>
    <cellStyle name="Normal 2 112" xfId="1087" xr:uid="{00000000-0005-0000-0000-0000D9020000}"/>
    <cellStyle name="Normal 2 113" xfId="1088" xr:uid="{00000000-0005-0000-0000-0000DA020000}"/>
    <cellStyle name="Normal 2 114" xfId="1089" xr:uid="{00000000-0005-0000-0000-0000DB020000}"/>
    <cellStyle name="Normal 2 115" xfId="1090" xr:uid="{00000000-0005-0000-0000-0000DC020000}"/>
    <cellStyle name="Normal 2 116" xfId="1091" xr:uid="{00000000-0005-0000-0000-0000DD020000}"/>
    <cellStyle name="Normal 2 117" xfId="1092" xr:uid="{00000000-0005-0000-0000-0000DE020000}"/>
    <cellStyle name="Normal 2 118" xfId="1093" xr:uid="{00000000-0005-0000-0000-0000DF020000}"/>
    <cellStyle name="Normal 2 119" xfId="1094" xr:uid="{00000000-0005-0000-0000-0000E0020000}"/>
    <cellStyle name="Normal 2 12" xfId="424" xr:uid="{00000000-0005-0000-0000-0000E1020000}"/>
    <cellStyle name="Normal 2 120" xfId="1095" xr:uid="{00000000-0005-0000-0000-0000E2020000}"/>
    <cellStyle name="Normal 2 121" xfId="1096" xr:uid="{00000000-0005-0000-0000-0000E3020000}"/>
    <cellStyle name="Normal 2 122" xfId="1097" xr:uid="{00000000-0005-0000-0000-0000E4020000}"/>
    <cellStyle name="Normal 2 123" xfId="1098" xr:uid="{00000000-0005-0000-0000-0000E5020000}"/>
    <cellStyle name="Normal 2 124" xfId="1099" xr:uid="{00000000-0005-0000-0000-0000E6020000}"/>
    <cellStyle name="Normal 2 125" xfId="1100" xr:uid="{00000000-0005-0000-0000-0000E7020000}"/>
    <cellStyle name="Normal 2 126" xfId="1101" xr:uid="{00000000-0005-0000-0000-0000E8020000}"/>
    <cellStyle name="Normal 2 127" xfId="1102" xr:uid="{00000000-0005-0000-0000-0000E9020000}"/>
    <cellStyle name="Normal 2 128" xfId="1103" xr:uid="{00000000-0005-0000-0000-0000EA020000}"/>
    <cellStyle name="Normal 2 129" xfId="1104" xr:uid="{00000000-0005-0000-0000-0000EB020000}"/>
    <cellStyle name="Normal 2 13" xfId="425" xr:uid="{00000000-0005-0000-0000-0000EC020000}"/>
    <cellStyle name="Normal 2 130" xfId="1105" xr:uid="{00000000-0005-0000-0000-0000ED020000}"/>
    <cellStyle name="Normal 2 131" xfId="1106" xr:uid="{00000000-0005-0000-0000-0000EE020000}"/>
    <cellStyle name="Normal 2 132" xfId="1107" xr:uid="{00000000-0005-0000-0000-0000EF020000}"/>
    <cellStyle name="Normal 2 133" xfId="1108" xr:uid="{00000000-0005-0000-0000-0000F0020000}"/>
    <cellStyle name="Normal 2 134" xfId="1109" xr:uid="{00000000-0005-0000-0000-0000F1020000}"/>
    <cellStyle name="Normal 2 135" xfId="1110" xr:uid="{00000000-0005-0000-0000-0000F2020000}"/>
    <cellStyle name="Normal 2 136" xfId="1111" xr:uid="{00000000-0005-0000-0000-0000F3020000}"/>
    <cellStyle name="Normal 2 137" xfId="1112" xr:uid="{00000000-0005-0000-0000-0000F4020000}"/>
    <cellStyle name="Normal 2 138" xfId="1113" xr:uid="{00000000-0005-0000-0000-0000F5020000}"/>
    <cellStyle name="Normal 2 139" xfId="422" xr:uid="{00000000-0005-0000-0000-0000CA020000}"/>
    <cellStyle name="Normal 2 14" xfId="426" xr:uid="{00000000-0005-0000-0000-0000F6020000}"/>
    <cellStyle name="Normal 2 15" xfId="427" xr:uid="{00000000-0005-0000-0000-0000F7020000}"/>
    <cellStyle name="Normal 2 16" xfId="428" xr:uid="{00000000-0005-0000-0000-0000F8020000}"/>
    <cellStyle name="Normal 2 17" xfId="429" xr:uid="{00000000-0005-0000-0000-0000F9020000}"/>
    <cellStyle name="Normal 2 172" xfId="1114" xr:uid="{00000000-0005-0000-0000-0000FA020000}"/>
    <cellStyle name="Normal 2 173" xfId="1115" xr:uid="{00000000-0005-0000-0000-0000FB020000}"/>
    <cellStyle name="Normal 2 18" xfId="430" xr:uid="{00000000-0005-0000-0000-0000FC020000}"/>
    <cellStyle name="Normal 2 19" xfId="431" xr:uid="{00000000-0005-0000-0000-0000FD020000}"/>
    <cellStyle name="Normal 2 2" xfId="432" xr:uid="{00000000-0005-0000-0000-0000FE020000}"/>
    <cellStyle name="Normal 2 2 2" xfId="433" xr:uid="{00000000-0005-0000-0000-0000FF020000}"/>
    <cellStyle name="Normal 2 2 2 2" xfId="434" xr:uid="{00000000-0005-0000-0000-000000030000}"/>
    <cellStyle name="Normal 2 2 2 3" xfId="435" xr:uid="{00000000-0005-0000-0000-000001030000}"/>
    <cellStyle name="Normal 2 2 3" xfId="436" xr:uid="{00000000-0005-0000-0000-000002030000}"/>
    <cellStyle name="Normal 2 2 3 2" xfId="437" xr:uid="{00000000-0005-0000-0000-000003030000}"/>
    <cellStyle name="Normal 2 2 4" xfId="438" xr:uid="{00000000-0005-0000-0000-000004030000}"/>
    <cellStyle name="Normal 2 2 4 2" xfId="439" xr:uid="{00000000-0005-0000-0000-000005030000}"/>
    <cellStyle name="Normal 2 2 5" xfId="440" xr:uid="{00000000-0005-0000-0000-000006030000}"/>
    <cellStyle name="Normal 2 2 6" xfId="441" xr:uid="{00000000-0005-0000-0000-000007030000}"/>
    <cellStyle name="Normal 2 20" xfId="442" xr:uid="{00000000-0005-0000-0000-000008030000}"/>
    <cellStyle name="Normal 2 21" xfId="443" xr:uid="{00000000-0005-0000-0000-000009030000}"/>
    <cellStyle name="Normal 2 22" xfId="444" xr:uid="{00000000-0005-0000-0000-00000A030000}"/>
    <cellStyle name="Normal 2 23" xfId="445" xr:uid="{00000000-0005-0000-0000-00000B030000}"/>
    <cellStyle name="Normal 2 24" xfId="446" xr:uid="{00000000-0005-0000-0000-00000C030000}"/>
    <cellStyle name="Normal 2 25" xfId="447" xr:uid="{00000000-0005-0000-0000-00000D030000}"/>
    <cellStyle name="Normal 2 26" xfId="448" xr:uid="{00000000-0005-0000-0000-00000E030000}"/>
    <cellStyle name="Normal 2 27" xfId="449" xr:uid="{00000000-0005-0000-0000-00000F030000}"/>
    <cellStyle name="Normal 2 28" xfId="450" xr:uid="{00000000-0005-0000-0000-000010030000}"/>
    <cellStyle name="Normal 2 29" xfId="451" xr:uid="{00000000-0005-0000-0000-000011030000}"/>
    <cellStyle name="Normal 2 3" xfId="452" xr:uid="{00000000-0005-0000-0000-000012030000}"/>
    <cellStyle name="Normal 2 3 10" xfId="453" xr:uid="{00000000-0005-0000-0000-000013030000}"/>
    <cellStyle name="Normal 2 3 11" xfId="454" xr:uid="{00000000-0005-0000-0000-000014030000}"/>
    <cellStyle name="Normal 2 3 12" xfId="455" xr:uid="{00000000-0005-0000-0000-000015030000}"/>
    <cellStyle name="Normal 2 3 13" xfId="456" xr:uid="{00000000-0005-0000-0000-000016030000}"/>
    <cellStyle name="Normal 2 3 14" xfId="457" xr:uid="{00000000-0005-0000-0000-000017030000}"/>
    <cellStyle name="Normal 2 3 2" xfId="458" xr:uid="{00000000-0005-0000-0000-000018030000}"/>
    <cellStyle name="Normal 2 3 2 2" xfId="459" xr:uid="{00000000-0005-0000-0000-000019030000}"/>
    <cellStyle name="Normal 2 3 2 3" xfId="1116" xr:uid="{00000000-0005-0000-0000-00001A030000}"/>
    <cellStyle name="Normal 2 3 2 4" xfId="1117" xr:uid="{00000000-0005-0000-0000-00001B030000}"/>
    <cellStyle name="Normal 2 3 2 5" xfId="1118" xr:uid="{00000000-0005-0000-0000-00001C030000}"/>
    <cellStyle name="Normal 2 3 2 6" xfId="1119" xr:uid="{00000000-0005-0000-0000-00001D030000}"/>
    <cellStyle name="Normal 2 3 3" xfId="460" xr:uid="{00000000-0005-0000-0000-00001E030000}"/>
    <cellStyle name="Normal 2 3 3 2" xfId="461" xr:uid="{00000000-0005-0000-0000-00001F030000}"/>
    <cellStyle name="Normal 2 3 4" xfId="462" xr:uid="{00000000-0005-0000-0000-000020030000}"/>
    <cellStyle name="Normal 2 3 4 2" xfId="463" xr:uid="{00000000-0005-0000-0000-000021030000}"/>
    <cellStyle name="Normal 2 3 5" xfId="464" xr:uid="{00000000-0005-0000-0000-000022030000}"/>
    <cellStyle name="Normal 2 3 5 2" xfId="465" xr:uid="{00000000-0005-0000-0000-000023030000}"/>
    <cellStyle name="Normal 2 3 6" xfId="466" xr:uid="{00000000-0005-0000-0000-000024030000}"/>
    <cellStyle name="Normal 2 3 7" xfId="467" xr:uid="{00000000-0005-0000-0000-000025030000}"/>
    <cellStyle name="Normal 2 3 8" xfId="468" xr:uid="{00000000-0005-0000-0000-000026030000}"/>
    <cellStyle name="Normal 2 3 9" xfId="469" xr:uid="{00000000-0005-0000-0000-000027030000}"/>
    <cellStyle name="Normal 2 30" xfId="470" xr:uid="{00000000-0005-0000-0000-000028030000}"/>
    <cellStyle name="Normal 2 31" xfId="471" xr:uid="{00000000-0005-0000-0000-000029030000}"/>
    <cellStyle name="Normal 2 32" xfId="472" xr:uid="{00000000-0005-0000-0000-00002A030000}"/>
    <cellStyle name="Normal 2 33" xfId="473" xr:uid="{00000000-0005-0000-0000-00002B030000}"/>
    <cellStyle name="Normal 2 34" xfId="474" xr:uid="{00000000-0005-0000-0000-00002C030000}"/>
    <cellStyle name="Normal 2 35" xfId="475" xr:uid="{00000000-0005-0000-0000-00002D030000}"/>
    <cellStyle name="Normal 2 36" xfId="476" xr:uid="{00000000-0005-0000-0000-00002E030000}"/>
    <cellStyle name="Normal 2 37" xfId="477" xr:uid="{00000000-0005-0000-0000-00002F030000}"/>
    <cellStyle name="Normal 2 38" xfId="478" xr:uid="{00000000-0005-0000-0000-000030030000}"/>
    <cellStyle name="Normal 2 39" xfId="479" xr:uid="{00000000-0005-0000-0000-000031030000}"/>
    <cellStyle name="Normal 2 4" xfId="480" xr:uid="{00000000-0005-0000-0000-000032030000}"/>
    <cellStyle name="Normal 2 4 10" xfId="481" xr:uid="{00000000-0005-0000-0000-000033030000}"/>
    <cellStyle name="Normal 2 4 11" xfId="482" xr:uid="{00000000-0005-0000-0000-000034030000}"/>
    <cellStyle name="Normal 2 4 12" xfId="483" xr:uid="{00000000-0005-0000-0000-000035030000}"/>
    <cellStyle name="Normal 2 4 13" xfId="484" xr:uid="{00000000-0005-0000-0000-000036030000}"/>
    <cellStyle name="Normal 2 4 14" xfId="485" xr:uid="{00000000-0005-0000-0000-000037030000}"/>
    <cellStyle name="Normal 2 4 2" xfId="486" xr:uid="{00000000-0005-0000-0000-000038030000}"/>
    <cellStyle name="Normal 2 4 2 2" xfId="487" xr:uid="{00000000-0005-0000-0000-000039030000}"/>
    <cellStyle name="Normal 2 4 3" xfId="488" xr:uid="{00000000-0005-0000-0000-00003A030000}"/>
    <cellStyle name="Normal 2 4 4" xfId="489" xr:uid="{00000000-0005-0000-0000-00003B030000}"/>
    <cellStyle name="Normal 2 4 5" xfId="490" xr:uid="{00000000-0005-0000-0000-00003C030000}"/>
    <cellStyle name="Normal 2 4 6" xfId="491" xr:uid="{00000000-0005-0000-0000-00003D030000}"/>
    <cellStyle name="Normal 2 4 7" xfId="492" xr:uid="{00000000-0005-0000-0000-00003E030000}"/>
    <cellStyle name="Normal 2 4 8" xfId="493" xr:uid="{00000000-0005-0000-0000-00003F030000}"/>
    <cellStyle name="Normal 2 4 9" xfId="494" xr:uid="{00000000-0005-0000-0000-000040030000}"/>
    <cellStyle name="Normal 2 40" xfId="495" xr:uid="{00000000-0005-0000-0000-000041030000}"/>
    <cellStyle name="Normal 2 41" xfId="496" xr:uid="{00000000-0005-0000-0000-000042030000}"/>
    <cellStyle name="Normal 2 42" xfId="497" xr:uid="{00000000-0005-0000-0000-000043030000}"/>
    <cellStyle name="Normal 2 43" xfId="498" xr:uid="{00000000-0005-0000-0000-000044030000}"/>
    <cellStyle name="Normal 2 44" xfId="499" xr:uid="{00000000-0005-0000-0000-000045030000}"/>
    <cellStyle name="Normal 2 45" xfId="500" xr:uid="{00000000-0005-0000-0000-000046030000}"/>
    <cellStyle name="Normal 2 46" xfId="501" xr:uid="{00000000-0005-0000-0000-000047030000}"/>
    <cellStyle name="Normal 2 47" xfId="502" xr:uid="{00000000-0005-0000-0000-000048030000}"/>
    <cellStyle name="Normal 2 48" xfId="503" xr:uid="{00000000-0005-0000-0000-000049030000}"/>
    <cellStyle name="Normal 2 49" xfId="504" xr:uid="{00000000-0005-0000-0000-00004A030000}"/>
    <cellStyle name="Normal 2 5" xfId="505" xr:uid="{00000000-0005-0000-0000-00004B030000}"/>
    <cellStyle name="Normal 2 5 10" xfId="506" xr:uid="{00000000-0005-0000-0000-00004C030000}"/>
    <cellStyle name="Normal 2 5 11" xfId="507" xr:uid="{00000000-0005-0000-0000-00004D030000}"/>
    <cellStyle name="Normal 2 5 12" xfId="508" xr:uid="{00000000-0005-0000-0000-00004E030000}"/>
    <cellStyle name="Normal 2 5 13" xfId="509" xr:uid="{00000000-0005-0000-0000-00004F030000}"/>
    <cellStyle name="Normal 2 5 14" xfId="510" xr:uid="{00000000-0005-0000-0000-000050030000}"/>
    <cellStyle name="Normal 2 5 2" xfId="511" xr:uid="{00000000-0005-0000-0000-000051030000}"/>
    <cellStyle name="Normal 2 5 2 2" xfId="512" xr:uid="{00000000-0005-0000-0000-000052030000}"/>
    <cellStyle name="Normal 2 5 3" xfId="513" xr:uid="{00000000-0005-0000-0000-000053030000}"/>
    <cellStyle name="Normal 2 5 4" xfId="514" xr:uid="{00000000-0005-0000-0000-000054030000}"/>
    <cellStyle name="Normal 2 5 5" xfId="515" xr:uid="{00000000-0005-0000-0000-000055030000}"/>
    <cellStyle name="Normal 2 5 6" xfId="516" xr:uid="{00000000-0005-0000-0000-000056030000}"/>
    <cellStyle name="Normal 2 5 7" xfId="517" xr:uid="{00000000-0005-0000-0000-000057030000}"/>
    <cellStyle name="Normal 2 5 8" xfId="518" xr:uid="{00000000-0005-0000-0000-000058030000}"/>
    <cellStyle name="Normal 2 5 9" xfId="519" xr:uid="{00000000-0005-0000-0000-000059030000}"/>
    <cellStyle name="Normal 2 50" xfId="520" xr:uid="{00000000-0005-0000-0000-00005A030000}"/>
    <cellStyle name="Normal 2 51" xfId="521" xr:uid="{00000000-0005-0000-0000-00005B030000}"/>
    <cellStyle name="Normal 2 52" xfId="522" xr:uid="{00000000-0005-0000-0000-00005C030000}"/>
    <cellStyle name="Normal 2 53" xfId="523" xr:uid="{00000000-0005-0000-0000-00005D030000}"/>
    <cellStyle name="Normal 2 54" xfId="524" xr:uid="{00000000-0005-0000-0000-00005E030000}"/>
    <cellStyle name="Normal 2 55" xfId="525" xr:uid="{00000000-0005-0000-0000-00005F030000}"/>
    <cellStyle name="Normal 2 56" xfId="526" xr:uid="{00000000-0005-0000-0000-000060030000}"/>
    <cellStyle name="Normal 2 57" xfId="527" xr:uid="{00000000-0005-0000-0000-000061030000}"/>
    <cellStyle name="Normal 2 58" xfId="528" xr:uid="{00000000-0005-0000-0000-000062030000}"/>
    <cellStyle name="Normal 2 59" xfId="529" xr:uid="{00000000-0005-0000-0000-000063030000}"/>
    <cellStyle name="Normal 2 6" xfId="530" xr:uid="{00000000-0005-0000-0000-000064030000}"/>
    <cellStyle name="Normal 2 6 10" xfId="531" xr:uid="{00000000-0005-0000-0000-000065030000}"/>
    <cellStyle name="Normal 2 6 11" xfId="532" xr:uid="{00000000-0005-0000-0000-000066030000}"/>
    <cellStyle name="Normal 2 6 12" xfId="533" xr:uid="{00000000-0005-0000-0000-000067030000}"/>
    <cellStyle name="Normal 2 6 13" xfId="534" xr:uid="{00000000-0005-0000-0000-000068030000}"/>
    <cellStyle name="Normal 2 6 14" xfId="535" xr:uid="{00000000-0005-0000-0000-000069030000}"/>
    <cellStyle name="Normal 2 6 2" xfId="536" xr:uid="{00000000-0005-0000-0000-00006A030000}"/>
    <cellStyle name="Normal 2 6 2 2" xfId="537" xr:uid="{00000000-0005-0000-0000-00006B030000}"/>
    <cellStyle name="Normal 2 6 3" xfId="538" xr:uid="{00000000-0005-0000-0000-00006C030000}"/>
    <cellStyle name="Normal 2 6 4" xfId="539" xr:uid="{00000000-0005-0000-0000-00006D030000}"/>
    <cellStyle name="Normal 2 6 5" xfId="540" xr:uid="{00000000-0005-0000-0000-00006E030000}"/>
    <cellStyle name="Normal 2 6 6" xfId="541" xr:uid="{00000000-0005-0000-0000-00006F030000}"/>
    <cellStyle name="Normal 2 6 7" xfId="542" xr:uid="{00000000-0005-0000-0000-000070030000}"/>
    <cellStyle name="Normal 2 6 8" xfId="543" xr:uid="{00000000-0005-0000-0000-000071030000}"/>
    <cellStyle name="Normal 2 6 9" xfId="544" xr:uid="{00000000-0005-0000-0000-000072030000}"/>
    <cellStyle name="Normal 2 60" xfId="545" xr:uid="{00000000-0005-0000-0000-000073030000}"/>
    <cellStyle name="Normal 2 61" xfId="546" xr:uid="{00000000-0005-0000-0000-000074030000}"/>
    <cellStyle name="Normal 2 62" xfId="547" xr:uid="{00000000-0005-0000-0000-000075030000}"/>
    <cellStyle name="Normal 2 63" xfId="548" xr:uid="{00000000-0005-0000-0000-000076030000}"/>
    <cellStyle name="Normal 2 64" xfId="549" xr:uid="{00000000-0005-0000-0000-000077030000}"/>
    <cellStyle name="Normal 2 65" xfId="550" xr:uid="{00000000-0005-0000-0000-000078030000}"/>
    <cellStyle name="Normal 2 66" xfId="551" xr:uid="{00000000-0005-0000-0000-000079030000}"/>
    <cellStyle name="Normal 2 67" xfId="552" xr:uid="{00000000-0005-0000-0000-00007A030000}"/>
    <cellStyle name="Normal 2 68" xfId="553" xr:uid="{00000000-0005-0000-0000-00007B030000}"/>
    <cellStyle name="Normal 2 69" xfId="554" xr:uid="{00000000-0005-0000-0000-00007C030000}"/>
    <cellStyle name="Normal 2 7" xfId="555" xr:uid="{00000000-0005-0000-0000-00007D030000}"/>
    <cellStyle name="Normal 2 7 10" xfId="556" xr:uid="{00000000-0005-0000-0000-00007E030000}"/>
    <cellStyle name="Normal 2 7 11" xfId="557" xr:uid="{00000000-0005-0000-0000-00007F030000}"/>
    <cellStyle name="Normal 2 7 12" xfId="558" xr:uid="{00000000-0005-0000-0000-000080030000}"/>
    <cellStyle name="Normal 2 7 13" xfId="559" xr:uid="{00000000-0005-0000-0000-000081030000}"/>
    <cellStyle name="Normal 2 7 14" xfId="560" xr:uid="{00000000-0005-0000-0000-000082030000}"/>
    <cellStyle name="Normal 2 7 2" xfId="561" xr:uid="{00000000-0005-0000-0000-000083030000}"/>
    <cellStyle name="Normal 2 7 2 2" xfId="562" xr:uid="{00000000-0005-0000-0000-000084030000}"/>
    <cellStyle name="Normal 2 7 3" xfId="563" xr:uid="{00000000-0005-0000-0000-000085030000}"/>
    <cellStyle name="Normal 2 7 4" xfId="564" xr:uid="{00000000-0005-0000-0000-000086030000}"/>
    <cellStyle name="Normal 2 7 5" xfId="565" xr:uid="{00000000-0005-0000-0000-000087030000}"/>
    <cellStyle name="Normal 2 7 6" xfId="566" xr:uid="{00000000-0005-0000-0000-000088030000}"/>
    <cellStyle name="Normal 2 7 7" xfId="567" xr:uid="{00000000-0005-0000-0000-000089030000}"/>
    <cellStyle name="Normal 2 7 8" xfId="568" xr:uid="{00000000-0005-0000-0000-00008A030000}"/>
    <cellStyle name="Normal 2 7 9" xfId="569" xr:uid="{00000000-0005-0000-0000-00008B030000}"/>
    <cellStyle name="Normal 2 70" xfId="570" xr:uid="{00000000-0005-0000-0000-00008C030000}"/>
    <cellStyle name="Normal 2 71" xfId="571" xr:uid="{00000000-0005-0000-0000-00008D030000}"/>
    <cellStyle name="Normal 2 72" xfId="572" xr:uid="{00000000-0005-0000-0000-00008E030000}"/>
    <cellStyle name="Normal 2 73" xfId="573" xr:uid="{00000000-0005-0000-0000-00008F030000}"/>
    <cellStyle name="Normal 2 74" xfId="574" xr:uid="{00000000-0005-0000-0000-000090030000}"/>
    <cellStyle name="Normal 2 75" xfId="575" xr:uid="{00000000-0005-0000-0000-000091030000}"/>
    <cellStyle name="Normal 2 76" xfId="576" xr:uid="{00000000-0005-0000-0000-000092030000}"/>
    <cellStyle name="Normal 2 77" xfId="577" xr:uid="{00000000-0005-0000-0000-000093030000}"/>
    <cellStyle name="Normal 2 78" xfId="578" xr:uid="{00000000-0005-0000-0000-000094030000}"/>
    <cellStyle name="Normal 2 79" xfId="579" xr:uid="{00000000-0005-0000-0000-000095030000}"/>
    <cellStyle name="Normal 2 8" xfId="580" xr:uid="{00000000-0005-0000-0000-000096030000}"/>
    <cellStyle name="Normal 2 80" xfId="581" xr:uid="{00000000-0005-0000-0000-000097030000}"/>
    <cellStyle name="Normal 2 81" xfId="582" xr:uid="{00000000-0005-0000-0000-000098030000}"/>
    <cellStyle name="Normal 2 82" xfId="1120" xr:uid="{00000000-0005-0000-0000-000099030000}"/>
    <cellStyle name="Normal 2 83" xfId="1121" xr:uid="{00000000-0005-0000-0000-00009A030000}"/>
    <cellStyle name="Normal 2 84" xfId="1122" xr:uid="{00000000-0005-0000-0000-00009B030000}"/>
    <cellStyle name="Normal 2 85" xfId="1123" xr:uid="{00000000-0005-0000-0000-00009C030000}"/>
    <cellStyle name="Normal 2 86" xfId="1124" xr:uid="{00000000-0005-0000-0000-00009D030000}"/>
    <cellStyle name="Normal 2 87" xfId="1125" xr:uid="{00000000-0005-0000-0000-00009E030000}"/>
    <cellStyle name="Normal 2 88" xfId="1126" xr:uid="{00000000-0005-0000-0000-00009F030000}"/>
    <cellStyle name="Normal 2 89" xfId="1127" xr:uid="{00000000-0005-0000-0000-0000A0030000}"/>
    <cellStyle name="Normal 2 9" xfId="583" xr:uid="{00000000-0005-0000-0000-0000A1030000}"/>
    <cellStyle name="Normal 2 90" xfId="1128" xr:uid="{00000000-0005-0000-0000-0000A2030000}"/>
    <cellStyle name="Normal 2 91" xfId="1129" xr:uid="{00000000-0005-0000-0000-0000A3030000}"/>
    <cellStyle name="Normal 2 92" xfId="1130" xr:uid="{00000000-0005-0000-0000-0000A4030000}"/>
    <cellStyle name="Normal 2 93" xfId="1131" xr:uid="{00000000-0005-0000-0000-0000A5030000}"/>
    <cellStyle name="Normal 2 94" xfId="1132" xr:uid="{00000000-0005-0000-0000-0000A6030000}"/>
    <cellStyle name="Normal 2 95" xfId="1133" xr:uid="{00000000-0005-0000-0000-0000A7030000}"/>
    <cellStyle name="Normal 2 96" xfId="1134" xr:uid="{00000000-0005-0000-0000-0000A8030000}"/>
    <cellStyle name="Normal 2 97" xfId="1135" xr:uid="{00000000-0005-0000-0000-0000A9030000}"/>
    <cellStyle name="Normal 2 98" xfId="1136" xr:uid="{00000000-0005-0000-0000-0000AA030000}"/>
    <cellStyle name="Normal 2 99" xfId="1137" xr:uid="{00000000-0005-0000-0000-0000AB030000}"/>
    <cellStyle name="Normal 20" xfId="14" xr:uid="{6F21D27A-0A4C-4FF6-A982-314208B59E67}"/>
    <cellStyle name="Normal 21" xfId="584" xr:uid="{00000000-0005-0000-0000-0000AD030000}"/>
    <cellStyle name="Normal 22" xfId="21" xr:uid="{298772F2-002C-48E8-9D59-FB59DBCF9774}"/>
    <cellStyle name="Normal 22 2" xfId="1138" xr:uid="{00000000-0005-0000-0000-0000AF030000}"/>
    <cellStyle name="Normal 23" xfId="1139" xr:uid="{00000000-0005-0000-0000-0000B0030000}"/>
    <cellStyle name="Normal 24" xfId="585" xr:uid="{00000000-0005-0000-0000-0000B1030000}"/>
    <cellStyle name="Normal 25" xfId="1140" xr:uid="{00000000-0005-0000-0000-0000B2030000}"/>
    <cellStyle name="Normal 25 2" xfId="1141" xr:uid="{00000000-0005-0000-0000-0000B3030000}"/>
    <cellStyle name="Normal 25 3" xfId="1142" xr:uid="{00000000-0005-0000-0000-0000B4030000}"/>
    <cellStyle name="Normal 25 4" xfId="1143" xr:uid="{00000000-0005-0000-0000-0000B5030000}"/>
    <cellStyle name="Normal 25 5" xfId="1144" xr:uid="{00000000-0005-0000-0000-0000B6030000}"/>
    <cellStyle name="Normal 25 6" xfId="1145" xr:uid="{00000000-0005-0000-0000-0000B7030000}"/>
    <cellStyle name="Normal 25 7" xfId="1146" xr:uid="{00000000-0005-0000-0000-0000B8030000}"/>
    <cellStyle name="Normal 26" xfId="1147" xr:uid="{00000000-0005-0000-0000-0000B9030000}"/>
    <cellStyle name="Normal 27" xfId="1148" xr:uid="{00000000-0005-0000-0000-0000BA030000}"/>
    <cellStyle name="Normal 28" xfId="1149" xr:uid="{00000000-0005-0000-0000-0000BB030000}"/>
    <cellStyle name="Normal 29" xfId="586" xr:uid="{00000000-0005-0000-0000-0000BC030000}"/>
    <cellStyle name="Normal 3" xfId="3" xr:uid="{00000000-0005-0000-0000-000009000000}"/>
    <cellStyle name="Normal 3 10" xfId="17" xr:uid="{45FF1DBF-9FE6-41B9-AA30-CA85C7DAEF96}"/>
    <cellStyle name="Normal 3 10 2" xfId="587" xr:uid="{00000000-0005-0000-0000-0000BF030000}"/>
    <cellStyle name="Normal 3 11" xfId="588" xr:uid="{00000000-0005-0000-0000-0000C0030000}"/>
    <cellStyle name="Normal 3 11 2" xfId="589" xr:uid="{00000000-0005-0000-0000-0000C1030000}"/>
    <cellStyle name="Normal 3 12" xfId="590" xr:uid="{00000000-0005-0000-0000-0000C2030000}"/>
    <cellStyle name="Normal 3 13" xfId="591" xr:uid="{00000000-0005-0000-0000-0000C3030000}"/>
    <cellStyle name="Normal 3 14" xfId="592" xr:uid="{00000000-0005-0000-0000-0000C4030000}"/>
    <cellStyle name="Normal 3 15" xfId="593" xr:uid="{00000000-0005-0000-0000-0000C5030000}"/>
    <cellStyle name="Normal 3 16" xfId="594" xr:uid="{00000000-0005-0000-0000-0000C6030000}"/>
    <cellStyle name="Normal 3 17" xfId="595" xr:uid="{00000000-0005-0000-0000-0000C7030000}"/>
    <cellStyle name="Normal 3 18" xfId="596" xr:uid="{00000000-0005-0000-0000-0000C8030000}"/>
    <cellStyle name="Normal 3 19" xfId="597" xr:uid="{00000000-0005-0000-0000-0000C9030000}"/>
    <cellStyle name="Normal 3 2" xfId="598" xr:uid="{00000000-0005-0000-0000-0000CA030000}"/>
    <cellStyle name="Normal 3 2 2" xfId="599" xr:uid="{00000000-0005-0000-0000-0000CB030000}"/>
    <cellStyle name="Normal 3 2 2 2" xfId="600" xr:uid="{00000000-0005-0000-0000-0000CC030000}"/>
    <cellStyle name="Normal 3 2 2 2 2" xfId="601" xr:uid="{00000000-0005-0000-0000-0000CD030000}"/>
    <cellStyle name="Normal 3 2 2 3" xfId="602" xr:uid="{00000000-0005-0000-0000-0000CE030000}"/>
    <cellStyle name="Normal 3 2 2 4" xfId="603" xr:uid="{00000000-0005-0000-0000-0000CF030000}"/>
    <cellStyle name="Normal 3 2 2 5" xfId="604" xr:uid="{00000000-0005-0000-0000-0000D0030000}"/>
    <cellStyle name="Normal 3 2 2 6" xfId="605" xr:uid="{00000000-0005-0000-0000-0000D1030000}"/>
    <cellStyle name="Normal 3 2 3" xfId="606" xr:uid="{00000000-0005-0000-0000-0000D2030000}"/>
    <cellStyle name="Normal 3 2 3 2" xfId="607" xr:uid="{00000000-0005-0000-0000-0000D3030000}"/>
    <cellStyle name="Normal 3 2 4" xfId="608" xr:uid="{00000000-0005-0000-0000-0000D4030000}"/>
    <cellStyle name="Normal 3 2 4 2" xfId="609" xr:uid="{00000000-0005-0000-0000-0000D5030000}"/>
    <cellStyle name="Normal 3 2 5" xfId="610" xr:uid="{00000000-0005-0000-0000-0000D6030000}"/>
    <cellStyle name="Normal 3 2 5 2" xfId="611" xr:uid="{00000000-0005-0000-0000-0000D7030000}"/>
    <cellStyle name="Normal 3 2 6" xfId="612" xr:uid="{00000000-0005-0000-0000-0000D8030000}"/>
    <cellStyle name="Normal 3 20" xfId="613" xr:uid="{00000000-0005-0000-0000-0000D9030000}"/>
    <cellStyle name="Normal 3 21" xfId="614" xr:uid="{00000000-0005-0000-0000-0000DA030000}"/>
    <cellStyle name="Normal 3 22" xfId="615" xr:uid="{00000000-0005-0000-0000-0000DB030000}"/>
    <cellStyle name="Normal 3 23" xfId="616" xr:uid="{00000000-0005-0000-0000-0000DC030000}"/>
    <cellStyle name="Normal 3 24" xfId="617" xr:uid="{00000000-0005-0000-0000-0000DD030000}"/>
    <cellStyle name="Normal 3 25" xfId="618" xr:uid="{00000000-0005-0000-0000-0000DE030000}"/>
    <cellStyle name="Normal 3 26" xfId="619" xr:uid="{00000000-0005-0000-0000-0000DF030000}"/>
    <cellStyle name="Normal 3 27" xfId="620" xr:uid="{00000000-0005-0000-0000-0000E0030000}"/>
    <cellStyle name="Normal 3 28" xfId="621" xr:uid="{00000000-0005-0000-0000-0000E1030000}"/>
    <cellStyle name="Normal 3 29" xfId="622" xr:uid="{00000000-0005-0000-0000-0000E2030000}"/>
    <cellStyle name="Normal 3 3" xfId="623" xr:uid="{00000000-0005-0000-0000-0000E3030000}"/>
    <cellStyle name="Normal 3 3 2" xfId="624" xr:uid="{00000000-0005-0000-0000-0000E4030000}"/>
    <cellStyle name="Normal 3 3 3" xfId="625" xr:uid="{00000000-0005-0000-0000-0000E5030000}"/>
    <cellStyle name="Normal 3 3 4" xfId="626" xr:uid="{00000000-0005-0000-0000-0000E6030000}"/>
    <cellStyle name="Normal 3 3 5" xfId="627" xr:uid="{00000000-0005-0000-0000-0000E7030000}"/>
    <cellStyle name="Normal 3 30" xfId="628" xr:uid="{00000000-0005-0000-0000-0000E8030000}"/>
    <cellStyle name="Normal 3 31" xfId="629" xr:uid="{00000000-0005-0000-0000-0000E9030000}"/>
    <cellStyle name="Normal 3 4" xfId="630" xr:uid="{00000000-0005-0000-0000-0000EA030000}"/>
    <cellStyle name="Normal 3 4 2" xfId="631" xr:uid="{00000000-0005-0000-0000-0000EB030000}"/>
    <cellStyle name="Normal 3 4 3" xfId="632" xr:uid="{00000000-0005-0000-0000-0000EC030000}"/>
    <cellStyle name="Normal 3 4 4" xfId="633" xr:uid="{00000000-0005-0000-0000-0000ED030000}"/>
    <cellStyle name="Normal 3 4 5" xfId="634" xr:uid="{00000000-0005-0000-0000-0000EE030000}"/>
    <cellStyle name="Normal 3 5" xfId="635" xr:uid="{00000000-0005-0000-0000-0000EF030000}"/>
    <cellStyle name="Normal 3 5 2" xfId="636" xr:uid="{00000000-0005-0000-0000-0000F0030000}"/>
    <cellStyle name="Normal 3 5 3" xfId="637" xr:uid="{00000000-0005-0000-0000-0000F1030000}"/>
    <cellStyle name="Normal 3 5 4" xfId="638" xr:uid="{00000000-0005-0000-0000-0000F2030000}"/>
    <cellStyle name="Normal 3 5 5" xfId="639" xr:uid="{00000000-0005-0000-0000-0000F3030000}"/>
    <cellStyle name="Normal 3 6" xfId="640" xr:uid="{00000000-0005-0000-0000-0000F4030000}"/>
    <cellStyle name="Normal 3 6 2" xfId="641" xr:uid="{00000000-0005-0000-0000-0000F5030000}"/>
    <cellStyle name="Normal 3 6 3" xfId="642" xr:uid="{00000000-0005-0000-0000-0000F6030000}"/>
    <cellStyle name="Normal 3 6 4" xfId="643" xr:uid="{00000000-0005-0000-0000-0000F7030000}"/>
    <cellStyle name="Normal 3 6 5" xfId="644" xr:uid="{00000000-0005-0000-0000-0000F8030000}"/>
    <cellStyle name="Normal 3 7" xfId="645" xr:uid="{00000000-0005-0000-0000-0000F9030000}"/>
    <cellStyle name="Normal 3 7 10" xfId="646" xr:uid="{00000000-0005-0000-0000-0000FA030000}"/>
    <cellStyle name="Normal 3 7 2" xfId="647" xr:uid="{00000000-0005-0000-0000-0000FB030000}"/>
    <cellStyle name="Normal 3 7 3" xfId="648" xr:uid="{00000000-0005-0000-0000-0000FC030000}"/>
    <cellStyle name="Normal 3 7 4" xfId="649" xr:uid="{00000000-0005-0000-0000-0000FD030000}"/>
    <cellStyle name="Normal 3 7 5" xfId="650" xr:uid="{00000000-0005-0000-0000-0000FE030000}"/>
    <cellStyle name="Normal 3 7 6" xfId="651" xr:uid="{00000000-0005-0000-0000-0000FF030000}"/>
    <cellStyle name="Normal 3 7 7" xfId="652" xr:uid="{00000000-0005-0000-0000-000000040000}"/>
    <cellStyle name="Normal 3 7 8" xfId="653" xr:uid="{00000000-0005-0000-0000-000001040000}"/>
    <cellStyle name="Normal 3 7 9" xfId="654" xr:uid="{00000000-0005-0000-0000-000002040000}"/>
    <cellStyle name="Normal 3 8" xfId="655" xr:uid="{00000000-0005-0000-0000-000003040000}"/>
    <cellStyle name="Normal 3 8 2" xfId="656" xr:uid="{00000000-0005-0000-0000-000004040000}"/>
    <cellStyle name="Normal 3 9" xfId="657" xr:uid="{00000000-0005-0000-0000-000005040000}"/>
    <cellStyle name="Normal 3 9 2" xfId="658" xr:uid="{00000000-0005-0000-0000-000006040000}"/>
    <cellStyle name="Normal 30" xfId="7" xr:uid="{00000000-0005-0000-0000-00000A000000}"/>
    <cellStyle name="Normal 30 2" xfId="1150" xr:uid="{00000000-0005-0000-0000-000007040000}"/>
    <cellStyle name="Normal 31" xfId="1151" xr:uid="{00000000-0005-0000-0000-000008040000}"/>
    <cellStyle name="Normal 32" xfId="659" xr:uid="{00000000-0005-0000-0000-000009040000}"/>
    <cellStyle name="Normal 33" xfId="22" xr:uid="{00000000-0005-0000-0000-0000A9020000}"/>
    <cellStyle name="Normal 4" xfId="660" xr:uid="{00000000-0005-0000-0000-00000A040000}"/>
    <cellStyle name="Normal 4 10" xfId="661" xr:uid="{00000000-0005-0000-0000-00000B040000}"/>
    <cellStyle name="Normal 4 11" xfId="662" xr:uid="{00000000-0005-0000-0000-00000C040000}"/>
    <cellStyle name="Normal 4 12" xfId="663" xr:uid="{00000000-0005-0000-0000-00000D040000}"/>
    <cellStyle name="Normal 4 13" xfId="664" xr:uid="{00000000-0005-0000-0000-00000E040000}"/>
    <cellStyle name="Normal 4 2" xfId="665" xr:uid="{00000000-0005-0000-0000-00000F040000}"/>
    <cellStyle name="Normal 4 3" xfId="28" xr:uid="{00000000-0005-0000-0000-000010040000}"/>
    <cellStyle name="Normal 4 3 2" xfId="666" xr:uid="{00000000-0005-0000-0000-000011040000}"/>
    <cellStyle name="Normal 4 3 3" xfId="762" xr:uid="{00000000-0005-0000-0000-000012040000}"/>
    <cellStyle name="Normal 4 4" xfId="667" xr:uid="{00000000-0005-0000-0000-000013040000}"/>
    <cellStyle name="Normal 4 5" xfId="668" xr:uid="{00000000-0005-0000-0000-000014040000}"/>
    <cellStyle name="Normal 4 6" xfId="669" xr:uid="{00000000-0005-0000-0000-000015040000}"/>
    <cellStyle name="Normal 4 7" xfId="670" xr:uid="{00000000-0005-0000-0000-000016040000}"/>
    <cellStyle name="Normal 4 8" xfId="671" xr:uid="{00000000-0005-0000-0000-000017040000}"/>
    <cellStyle name="Normal 4 9" xfId="672" xr:uid="{00000000-0005-0000-0000-000018040000}"/>
    <cellStyle name="Normal 5" xfId="673" xr:uid="{00000000-0005-0000-0000-000019040000}"/>
    <cellStyle name="Normal 5 10" xfId="674" xr:uid="{00000000-0005-0000-0000-00001A040000}"/>
    <cellStyle name="Normal 5 11" xfId="675" xr:uid="{00000000-0005-0000-0000-00001B040000}"/>
    <cellStyle name="Normal 5 12" xfId="676" xr:uid="{00000000-0005-0000-0000-00001C040000}"/>
    <cellStyle name="Normal 5 13" xfId="677" xr:uid="{00000000-0005-0000-0000-00001D040000}"/>
    <cellStyle name="Normal 5 14" xfId="678" xr:uid="{00000000-0005-0000-0000-00001E040000}"/>
    <cellStyle name="Normal 5 15" xfId="679" xr:uid="{00000000-0005-0000-0000-00001F040000}"/>
    <cellStyle name="Normal 5 2" xfId="12" xr:uid="{27BB49A5-5A70-49AE-B788-7B796FFEC7AF}"/>
    <cellStyle name="Normal 5 2 2" xfId="1152" xr:uid="{00000000-0005-0000-0000-000021040000}"/>
    <cellStyle name="Normal 5 2 2 2" xfId="1153" xr:uid="{00000000-0005-0000-0000-000022040000}"/>
    <cellStyle name="Normal 5 2 2 3" xfId="1154" xr:uid="{00000000-0005-0000-0000-000023040000}"/>
    <cellStyle name="Normal 5 2 2 4" xfId="1155" xr:uid="{00000000-0005-0000-0000-000024040000}"/>
    <cellStyle name="Normal 5 2 2 5" xfId="1156" xr:uid="{00000000-0005-0000-0000-000025040000}"/>
    <cellStyle name="Normal 5 2 2 6" xfId="1157" xr:uid="{00000000-0005-0000-0000-000026040000}"/>
    <cellStyle name="Normal 5 2 3" xfId="1158" xr:uid="{00000000-0005-0000-0000-000027040000}"/>
    <cellStyle name="Normal 5 2 4" xfId="1159" xr:uid="{00000000-0005-0000-0000-000028040000}"/>
    <cellStyle name="Normal 5 2 5" xfId="1160" xr:uid="{00000000-0005-0000-0000-000029040000}"/>
    <cellStyle name="Normal 5 2 6" xfId="1161" xr:uid="{00000000-0005-0000-0000-00002A040000}"/>
    <cellStyle name="Normal 5 3" xfId="680" xr:uid="{00000000-0005-0000-0000-00002B040000}"/>
    <cellStyle name="Normal 5 4" xfId="681" xr:uid="{00000000-0005-0000-0000-00002C040000}"/>
    <cellStyle name="Normal 5 5" xfId="682" xr:uid="{00000000-0005-0000-0000-00002D040000}"/>
    <cellStyle name="Normal 5 6" xfId="683" xr:uid="{00000000-0005-0000-0000-00002E040000}"/>
    <cellStyle name="Normal 5 7" xfId="684" xr:uid="{00000000-0005-0000-0000-00002F040000}"/>
    <cellStyle name="Normal 5 8" xfId="685" xr:uid="{00000000-0005-0000-0000-000030040000}"/>
    <cellStyle name="Normal 5 9" xfId="686" xr:uid="{00000000-0005-0000-0000-000031040000}"/>
    <cellStyle name="Normal 56" xfId="1162" xr:uid="{00000000-0005-0000-0000-000032040000}"/>
    <cellStyle name="Normal 6" xfId="6" xr:uid="{00000000-0005-0000-0000-00000B000000}"/>
    <cellStyle name="Normal 6 10" xfId="687" xr:uid="{00000000-0005-0000-0000-000034040000}"/>
    <cellStyle name="Normal 6 11" xfId="688" xr:uid="{00000000-0005-0000-0000-000035040000}"/>
    <cellStyle name="Normal 6 12" xfId="689" xr:uid="{00000000-0005-0000-0000-000036040000}"/>
    <cellStyle name="Normal 6 13" xfId="690" xr:uid="{00000000-0005-0000-0000-000037040000}"/>
    <cellStyle name="Normal 6 14" xfId="691" xr:uid="{00000000-0005-0000-0000-000038040000}"/>
    <cellStyle name="Normal 6 15" xfId="692" xr:uid="{00000000-0005-0000-0000-000039040000}"/>
    <cellStyle name="Normal 6 16" xfId="693" xr:uid="{00000000-0005-0000-0000-00003A040000}"/>
    <cellStyle name="Normal 6 17" xfId="694" xr:uid="{00000000-0005-0000-0000-00003B040000}"/>
    <cellStyle name="Normal 6 18" xfId="695" xr:uid="{00000000-0005-0000-0000-00003C040000}"/>
    <cellStyle name="Normal 6 19" xfId="696" xr:uid="{00000000-0005-0000-0000-00003D040000}"/>
    <cellStyle name="Normal 6 2" xfId="697" xr:uid="{00000000-0005-0000-0000-00003E040000}"/>
    <cellStyle name="Normal 6 20" xfId="698" xr:uid="{00000000-0005-0000-0000-00003F040000}"/>
    <cellStyle name="Normal 6 21" xfId="699" xr:uid="{00000000-0005-0000-0000-000040040000}"/>
    <cellStyle name="Normal 6 22" xfId="700" xr:uid="{00000000-0005-0000-0000-000041040000}"/>
    <cellStyle name="Normal 6 23" xfId="701" xr:uid="{00000000-0005-0000-0000-000042040000}"/>
    <cellStyle name="Normal 6 24" xfId="702" xr:uid="{00000000-0005-0000-0000-000043040000}"/>
    <cellStyle name="Normal 6 25" xfId="703" xr:uid="{00000000-0005-0000-0000-000044040000}"/>
    <cellStyle name="Normal 6 26" xfId="704" xr:uid="{00000000-0005-0000-0000-000045040000}"/>
    <cellStyle name="Normal 6 27" xfId="763" xr:uid="{00000000-0005-0000-0000-000046040000}"/>
    <cellStyle name="Normal 6 28" xfId="24" xr:uid="{00000000-0005-0000-0000-000033040000}"/>
    <cellStyle name="Normal 6 3" xfId="705" xr:uid="{00000000-0005-0000-0000-000047040000}"/>
    <cellStyle name="Normal 6 4" xfId="706" xr:uid="{00000000-0005-0000-0000-000048040000}"/>
    <cellStyle name="Normal 6 5" xfId="707" xr:uid="{00000000-0005-0000-0000-000049040000}"/>
    <cellStyle name="Normal 6 6" xfId="708" xr:uid="{00000000-0005-0000-0000-00004A040000}"/>
    <cellStyle name="Normal 6 6 2" xfId="709" xr:uid="{00000000-0005-0000-0000-00004B040000}"/>
    <cellStyle name="Normal 6 7" xfId="710" xr:uid="{00000000-0005-0000-0000-00004C040000}"/>
    <cellStyle name="Normal 6 8" xfId="711" xr:uid="{00000000-0005-0000-0000-00004D040000}"/>
    <cellStyle name="Normal 6 9" xfId="712" xr:uid="{00000000-0005-0000-0000-00004E040000}"/>
    <cellStyle name="Normal 7" xfId="713" xr:uid="{00000000-0005-0000-0000-00004F040000}"/>
    <cellStyle name="Normal 7 10" xfId="714" xr:uid="{00000000-0005-0000-0000-000050040000}"/>
    <cellStyle name="Normal 7 11" xfId="715" xr:uid="{00000000-0005-0000-0000-000051040000}"/>
    <cellStyle name="Normal 7 12" xfId="716" xr:uid="{00000000-0005-0000-0000-000052040000}"/>
    <cellStyle name="Normal 7 13" xfId="717" xr:uid="{00000000-0005-0000-0000-000053040000}"/>
    <cellStyle name="Normal 7 2" xfId="718" xr:uid="{00000000-0005-0000-0000-000054040000}"/>
    <cellStyle name="Normal 7 3" xfId="719" xr:uid="{00000000-0005-0000-0000-000055040000}"/>
    <cellStyle name="Normal 7 4" xfId="720" xr:uid="{00000000-0005-0000-0000-000056040000}"/>
    <cellStyle name="Normal 7 5" xfId="721" xr:uid="{00000000-0005-0000-0000-000057040000}"/>
    <cellStyle name="Normal 7 6" xfId="722" xr:uid="{00000000-0005-0000-0000-000058040000}"/>
    <cellStyle name="Normal 7 7" xfId="723" xr:uid="{00000000-0005-0000-0000-000059040000}"/>
    <cellStyle name="Normal 7 8" xfId="724" xr:uid="{00000000-0005-0000-0000-00005A040000}"/>
    <cellStyle name="Normal 7 9" xfId="725" xr:uid="{00000000-0005-0000-0000-00005B040000}"/>
    <cellStyle name="Normal 8" xfId="726" xr:uid="{00000000-0005-0000-0000-00005C040000}"/>
    <cellStyle name="Normal 8 10" xfId="727" xr:uid="{00000000-0005-0000-0000-00005D040000}"/>
    <cellStyle name="Normal 8 11" xfId="728" xr:uid="{00000000-0005-0000-0000-00005E040000}"/>
    <cellStyle name="Normal 8 12" xfId="729" xr:uid="{00000000-0005-0000-0000-00005F040000}"/>
    <cellStyle name="Normal 8 13" xfId="730" xr:uid="{00000000-0005-0000-0000-000060040000}"/>
    <cellStyle name="Normal 8 14" xfId="731" xr:uid="{00000000-0005-0000-0000-000061040000}"/>
    <cellStyle name="Normal 8 15" xfId="732" xr:uid="{00000000-0005-0000-0000-000062040000}"/>
    <cellStyle name="Normal 8 2" xfId="733" xr:uid="{00000000-0005-0000-0000-000063040000}"/>
    <cellStyle name="Normal 8 2 2" xfId="1163" xr:uid="{00000000-0005-0000-0000-000064040000}"/>
    <cellStyle name="Normal 8 2 2 2" xfId="1164" xr:uid="{00000000-0005-0000-0000-000065040000}"/>
    <cellStyle name="Normal 8 2 2 3" xfId="1165" xr:uid="{00000000-0005-0000-0000-000066040000}"/>
    <cellStyle name="Normal 8 2 3" xfId="1166" xr:uid="{00000000-0005-0000-0000-000067040000}"/>
    <cellStyle name="Normal 8 2 4" xfId="1167" xr:uid="{00000000-0005-0000-0000-000068040000}"/>
    <cellStyle name="Normal 8 3" xfId="734" xr:uid="{00000000-0005-0000-0000-000069040000}"/>
    <cellStyle name="Normal 8 3 2" xfId="1168" xr:uid="{00000000-0005-0000-0000-00006A040000}"/>
    <cellStyle name="Normal 8 3 3" xfId="1169" xr:uid="{00000000-0005-0000-0000-00006B040000}"/>
    <cellStyle name="Normal 8 4" xfId="735" xr:uid="{00000000-0005-0000-0000-00006C040000}"/>
    <cellStyle name="Normal 8 5" xfId="736" xr:uid="{00000000-0005-0000-0000-00006D040000}"/>
    <cellStyle name="Normal 8 6" xfId="737" xr:uid="{00000000-0005-0000-0000-00006E040000}"/>
    <cellStyle name="Normal 8 7" xfId="738" xr:uid="{00000000-0005-0000-0000-00006F040000}"/>
    <cellStyle name="Normal 8 8" xfId="739" xr:uid="{00000000-0005-0000-0000-000070040000}"/>
    <cellStyle name="Normal 8 9" xfId="740" xr:uid="{00000000-0005-0000-0000-000071040000}"/>
    <cellStyle name="Normal 9" xfId="741" xr:uid="{00000000-0005-0000-0000-000072040000}"/>
    <cellStyle name="Normal 9 10" xfId="742" xr:uid="{00000000-0005-0000-0000-000073040000}"/>
    <cellStyle name="Normal 9 11" xfId="743" xr:uid="{00000000-0005-0000-0000-000074040000}"/>
    <cellStyle name="Normal 9 12" xfId="744" xr:uid="{00000000-0005-0000-0000-000075040000}"/>
    <cellStyle name="Normal 9 13" xfId="745" xr:uid="{00000000-0005-0000-0000-000076040000}"/>
    <cellStyle name="Normal 9 2" xfId="746" xr:uid="{00000000-0005-0000-0000-000077040000}"/>
    <cellStyle name="Normal 9 3" xfId="747" xr:uid="{00000000-0005-0000-0000-000078040000}"/>
    <cellStyle name="Normal 9 4" xfId="748" xr:uid="{00000000-0005-0000-0000-000079040000}"/>
    <cellStyle name="Normal 9 5" xfId="749" xr:uid="{00000000-0005-0000-0000-00007A040000}"/>
    <cellStyle name="Normal 9 6" xfId="750" xr:uid="{00000000-0005-0000-0000-00007B040000}"/>
    <cellStyle name="Normal 9 7" xfId="751" xr:uid="{00000000-0005-0000-0000-00007C040000}"/>
    <cellStyle name="Normal 9 8" xfId="752" xr:uid="{00000000-0005-0000-0000-00007D040000}"/>
    <cellStyle name="Normal 9 9" xfId="753" xr:uid="{00000000-0005-0000-0000-00007E040000}"/>
    <cellStyle name="Normale 2" xfId="754" xr:uid="{00000000-0005-0000-0000-000080040000}"/>
    <cellStyle name="Note 2" xfId="1170" xr:uid="{00000000-0005-0000-0000-000081040000}"/>
    <cellStyle name="note 2 2" xfId="1171" xr:uid="{00000000-0005-0000-0000-000082040000}"/>
    <cellStyle name="Note 2 3" xfId="1172" xr:uid="{00000000-0005-0000-0000-000083040000}"/>
    <cellStyle name="Nr" xfId="1173" xr:uid="{00000000-0005-0000-0000-000084040000}"/>
    <cellStyle name="Output 2" xfId="1174" xr:uid="{00000000-0005-0000-0000-000085040000}"/>
    <cellStyle name="Percent 2" xfId="755" xr:uid="{00000000-0005-0000-0000-000086040000}"/>
    <cellStyle name="Percent 2 2" xfId="756" xr:uid="{00000000-0005-0000-0000-000087040000}"/>
    <cellStyle name="Percent 3" xfId="757" xr:uid="{00000000-0005-0000-0000-000088040000}"/>
    <cellStyle name="Percentuale 2" xfId="758" xr:uid="{00000000-0005-0000-0000-000089040000}"/>
    <cellStyle name="Percentuale 3" xfId="759" xr:uid="{00000000-0005-0000-0000-00008A040000}"/>
    <cellStyle name="Rate" xfId="1175" xr:uid="{00000000-0005-0000-0000-00008B040000}"/>
    <cellStyle name="RateBold" xfId="1176" xr:uid="{00000000-0005-0000-0000-00008C040000}"/>
    <cellStyle name="Rupees" xfId="1177" xr:uid="{00000000-0005-0000-0000-00008D040000}"/>
    <cellStyle name="Rupees 2" xfId="1178" xr:uid="{00000000-0005-0000-0000-00008E040000}"/>
    <cellStyle name="Section Title" xfId="1179" xr:uid="{00000000-0005-0000-0000-00008F040000}"/>
    <cellStyle name="Style 1" xfId="760" xr:uid="{00000000-0005-0000-0000-000090040000}"/>
    <cellStyle name="Style 1 2" xfId="1180" xr:uid="{00000000-0005-0000-0000-000091040000}"/>
    <cellStyle name="Style 1 2 2" xfId="1181" xr:uid="{00000000-0005-0000-0000-000092040000}"/>
    <cellStyle name="Subtitle" xfId="1182" xr:uid="{00000000-0005-0000-0000-000093040000}"/>
    <cellStyle name="Subtotal" xfId="1183" xr:uid="{00000000-0005-0000-0000-000094040000}"/>
    <cellStyle name="sum" xfId="1184" xr:uid="{00000000-0005-0000-0000-000095040000}"/>
    <cellStyle name="sum8" xfId="1185" xr:uid="{00000000-0005-0000-0000-000096040000}"/>
    <cellStyle name="Summary_back" xfId="1186" xr:uid="{00000000-0005-0000-0000-000097040000}"/>
    <cellStyle name="Title 2" xfId="1187" xr:uid="{00000000-0005-0000-0000-000098040000}"/>
    <cellStyle name="Title 2 2" xfId="1188" xr:uid="{00000000-0005-0000-0000-000099040000}"/>
    <cellStyle name="Title Row" xfId="1189" xr:uid="{00000000-0005-0000-0000-00009A040000}"/>
    <cellStyle name="Total 2" xfId="1190" xr:uid="{00000000-0005-0000-0000-00009B040000}"/>
    <cellStyle name="Total 2 2" xfId="1191" xr:uid="{00000000-0005-0000-0000-00009C040000}"/>
    <cellStyle name="totalbold" xfId="1192" xr:uid="{00000000-0005-0000-0000-00009D040000}"/>
    <cellStyle name="uni" xfId="1193" xr:uid="{00000000-0005-0000-0000-00009E040000}"/>
    <cellStyle name="Unit" xfId="1194" xr:uid="{00000000-0005-0000-0000-00009F040000}"/>
    <cellStyle name="v" xfId="1195" xr:uid="{00000000-0005-0000-0000-0000A0040000}"/>
    <cellStyle name="Valuta (0)_10 (2)" xfId="761" xr:uid="{00000000-0005-0000-0000-0000A1040000}"/>
    <cellStyle name="Warning Text 2" xfId="1196" xr:uid="{00000000-0005-0000-0000-0000A2040000}"/>
    <cellStyle name="パーセント 2" xfId="1197" xr:uid="{00000000-0005-0000-0000-0000A3040000}"/>
    <cellStyle name="標準 2" xfId="1198" xr:uid="{00000000-0005-0000-0000-0000A404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2"/>
  <sheetViews>
    <sheetView tabSelected="1" view="pageBreakPreview" zoomScaleNormal="100" zoomScaleSheetLayoutView="100" workbookViewId="0">
      <selection activeCell="B8" sqref="B8"/>
    </sheetView>
  </sheetViews>
  <sheetFormatPr defaultColWidth="11" defaultRowHeight="14.4"/>
  <cols>
    <col min="1" max="1" width="5" style="85" bestFit="1" customWidth="1"/>
    <col min="2" max="2" width="50.88671875" style="85" customWidth="1"/>
    <col min="3" max="3" width="15.77734375" style="85" customWidth="1"/>
    <col min="4" max="4" width="16.5546875" style="85" customWidth="1"/>
    <col min="5" max="5" width="12.88671875" style="85" bestFit="1" customWidth="1"/>
    <col min="6" max="6" width="13.5546875" style="85" bestFit="1" customWidth="1"/>
    <col min="7" max="16384" width="11" style="85"/>
  </cols>
  <sheetData>
    <row r="1" spans="1:4" s="78" customFormat="1" ht="17.399999999999999" customHeight="1">
      <c r="A1" s="198" t="s">
        <v>449</v>
      </c>
      <c r="B1" s="199"/>
      <c r="C1" s="199"/>
      <c r="D1" s="200"/>
    </row>
    <row r="2" spans="1:4" s="78" customFormat="1" ht="17.399999999999999" customHeight="1">
      <c r="A2" s="198" t="s">
        <v>442</v>
      </c>
      <c r="B2" s="199"/>
      <c r="C2" s="199"/>
      <c r="D2" s="200"/>
    </row>
    <row r="3" spans="1:4" s="78" customFormat="1" ht="30" customHeight="1">
      <c r="A3" s="117" t="s">
        <v>41</v>
      </c>
      <c r="B3" s="117" t="s">
        <v>42</v>
      </c>
      <c r="C3" s="86" t="s">
        <v>3</v>
      </c>
      <c r="D3" s="86" t="s">
        <v>4</v>
      </c>
    </row>
    <row r="4" spans="1:4" customFormat="1">
      <c r="A4" s="79"/>
      <c r="B4" s="79"/>
      <c r="C4" s="80"/>
      <c r="D4" s="80"/>
    </row>
    <row r="5" spans="1:4" customFormat="1">
      <c r="A5" s="80" t="s">
        <v>5</v>
      </c>
      <c r="B5" s="81" t="s">
        <v>227</v>
      </c>
      <c r="C5" s="190">
        <f>BOQ!G59</f>
        <v>0</v>
      </c>
      <c r="D5" s="190">
        <f>BOQ!H59</f>
        <v>0</v>
      </c>
    </row>
    <row r="6" spans="1:4" customFormat="1">
      <c r="A6" s="80"/>
      <c r="B6" s="81"/>
      <c r="C6" s="80"/>
      <c r="D6" s="80"/>
    </row>
    <row r="7" spans="1:4" customFormat="1">
      <c r="A7" s="80" t="s">
        <v>19</v>
      </c>
      <c r="B7" s="81" t="s">
        <v>228</v>
      </c>
      <c r="C7" s="190">
        <f>BOQ!G87</f>
        <v>0</v>
      </c>
      <c r="D7" s="190">
        <f>BOQ!H87</f>
        <v>0</v>
      </c>
    </row>
    <row r="8" spans="1:4" customFormat="1">
      <c r="A8" s="80"/>
      <c r="B8" s="81"/>
      <c r="C8" s="190"/>
      <c r="D8" s="190"/>
    </row>
    <row r="9" spans="1:4" customFormat="1">
      <c r="A9" s="80" t="s">
        <v>23</v>
      </c>
      <c r="B9" s="82" t="s">
        <v>231</v>
      </c>
      <c r="C9" s="190">
        <f>BOQ!G96</f>
        <v>0</v>
      </c>
      <c r="D9" s="190">
        <f>BOQ!H96</f>
        <v>0</v>
      </c>
    </row>
    <row r="10" spans="1:4" customFormat="1">
      <c r="A10" s="80"/>
      <c r="B10" s="81"/>
      <c r="C10" s="190"/>
      <c r="D10" s="190"/>
    </row>
    <row r="11" spans="1:4" customFormat="1">
      <c r="A11" s="80" t="s">
        <v>25</v>
      </c>
      <c r="B11" s="81" t="s">
        <v>229</v>
      </c>
      <c r="C11" s="190">
        <f>BOQ!G105</f>
        <v>0</v>
      </c>
      <c r="D11" s="190">
        <f>BOQ!H105</f>
        <v>0</v>
      </c>
    </row>
    <row r="12" spans="1:4" customFormat="1">
      <c r="A12" s="80"/>
      <c r="B12" s="81"/>
      <c r="C12" s="80"/>
      <c r="D12" s="80"/>
    </row>
    <row r="13" spans="1:4" customFormat="1">
      <c r="A13" s="80" t="s">
        <v>33</v>
      </c>
      <c r="B13" s="81" t="s">
        <v>230</v>
      </c>
      <c r="C13" s="190">
        <f>BOQ!G133</f>
        <v>0</v>
      </c>
      <c r="D13" s="190">
        <f>BOQ!H133</f>
        <v>0</v>
      </c>
    </row>
    <row r="14" spans="1:4" customFormat="1">
      <c r="A14" s="80"/>
      <c r="B14" s="81"/>
      <c r="C14" s="80"/>
      <c r="D14" s="80"/>
    </row>
    <row r="15" spans="1:4" customFormat="1">
      <c r="A15" s="80" t="s">
        <v>35</v>
      </c>
      <c r="B15" s="81" t="s">
        <v>459</v>
      </c>
      <c r="C15" s="190">
        <f>BOQ!G153</f>
        <v>0</v>
      </c>
      <c r="D15" s="190">
        <f>BOQ!H153</f>
        <v>0</v>
      </c>
    </row>
    <row r="16" spans="1:4" customFormat="1">
      <c r="A16" s="80"/>
      <c r="B16" s="81"/>
      <c r="C16" s="80"/>
      <c r="D16" s="80"/>
    </row>
    <row r="17" spans="1:8" customFormat="1">
      <c r="A17" s="80" t="s">
        <v>36</v>
      </c>
      <c r="B17" s="83" t="s">
        <v>232</v>
      </c>
      <c r="C17" s="190">
        <f>BOQ!G167</f>
        <v>0</v>
      </c>
      <c r="D17" s="190">
        <f>BOQ!H167</f>
        <v>0</v>
      </c>
    </row>
    <row r="18" spans="1:8" customFormat="1">
      <c r="A18" s="80"/>
      <c r="B18" s="81"/>
      <c r="C18" s="80"/>
      <c r="D18" s="80"/>
    </row>
    <row r="19" spans="1:8" customFormat="1">
      <c r="A19" s="80" t="s">
        <v>143</v>
      </c>
      <c r="B19" s="81" t="s">
        <v>268</v>
      </c>
      <c r="C19" s="191">
        <f>BOQ!G174</f>
        <v>0</v>
      </c>
      <c r="D19" s="191">
        <f>BOQ!H174</f>
        <v>0</v>
      </c>
    </row>
    <row r="20" spans="1:8" customFormat="1">
      <c r="A20" s="80"/>
      <c r="B20" s="81"/>
      <c r="C20" s="191"/>
      <c r="D20" s="191"/>
    </row>
    <row r="21" spans="1:8" customFormat="1">
      <c r="A21" s="80" t="s">
        <v>109</v>
      </c>
      <c r="B21" s="81" t="s">
        <v>142</v>
      </c>
      <c r="C21" s="191">
        <f>BOQ!G183</f>
        <v>0</v>
      </c>
      <c r="D21" s="191">
        <f>BOQ!H183</f>
        <v>0</v>
      </c>
    </row>
    <row r="22" spans="1:8" customFormat="1">
      <c r="A22" s="80"/>
      <c r="B22" s="81"/>
      <c r="C22" s="191"/>
      <c r="D22" s="191"/>
    </row>
    <row r="23" spans="1:8" customFormat="1">
      <c r="A23" s="87"/>
      <c r="B23" s="84" t="s">
        <v>167</v>
      </c>
      <c r="C23" s="192">
        <f>SUM(C5:C22)</f>
        <v>0</v>
      </c>
      <c r="D23" s="192">
        <f>SUM(D5:D22)</f>
        <v>0</v>
      </c>
      <c r="E23" s="97"/>
    </row>
    <row r="24" spans="1:8" customFormat="1">
      <c r="A24" s="193"/>
      <c r="B24" s="194"/>
      <c r="C24" s="194"/>
      <c r="D24" s="195"/>
      <c r="E24" s="97"/>
    </row>
    <row r="25" spans="1:8" customFormat="1" ht="15.6">
      <c r="A25" s="115"/>
      <c r="B25" s="116" t="s">
        <v>462</v>
      </c>
      <c r="C25" s="201">
        <f>SUM(C23:D23)</f>
        <v>0</v>
      </c>
      <c r="D25" s="202"/>
      <c r="E25" s="97"/>
      <c r="F25" s="118"/>
    </row>
    <row r="26" spans="1:8" customFormat="1">
      <c r="A26" s="193"/>
      <c r="B26" s="194"/>
      <c r="C26" s="194"/>
      <c r="D26" s="195"/>
      <c r="E26" s="97"/>
      <c r="F26" s="118"/>
    </row>
    <row r="27" spans="1:8" customFormat="1" ht="15.6">
      <c r="A27" s="185"/>
      <c r="B27" s="116" t="s">
        <v>502</v>
      </c>
      <c r="C27" s="204">
        <f>C25*18%</f>
        <v>0</v>
      </c>
      <c r="D27" s="204"/>
      <c r="E27" s="97"/>
      <c r="F27" s="118"/>
    </row>
    <row r="28" spans="1:8" customFormat="1">
      <c r="A28" s="193"/>
      <c r="B28" s="194"/>
      <c r="C28" s="194"/>
      <c r="D28" s="195"/>
      <c r="E28" s="97"/>
      <c r="F28" s="118"/>
    </row>
    <row r="29" spans="1:8" customFormat="1" ht="15.6">
      <c r="A29" s="185"/>
      <c r="B29" s="116" t="s">
        <v>503</v>
      </c>
      <c r="C29" s="204">
        <f>C25+C27</f>
        <v>0</v>
      </c>
      <c r="D29" s="204"/>
    </row>
    <row r="30" spans="1:8">
      <c r="A30" s="203" t="s">
        <v>215</v>
      </c>
      <c r="B30" s="203"/>
      <c r="C30" s="203"/>
      <c r="D30" s="203"/>
      <c r="F30" s="119"/>
      <c r="H30" s="119"/>
    </row>
    <row r="31" spans="1:8" ht="31.8" customHeight="1">
      <c r="A31" s="80">
        <v>1</v>
      </c>
      <c r="B31" s="196" t="s">
        <v>208</v>
      </c>
      <c r="C31" s="197"/>
      <c r="D31" s="197"/>
    </row>
    <row r="32" spans="1:8" ht="60" customHeight="1">
      <c r="A32" s="80">
        <v>2</v>
      </c>
      <c r="B32" s="196" t="s">
        <v>209</v>
      </c>
      <c r="C32" s="197"/>
      <c r="D32" s="197"/>
    </row>
    <row r="33" spans="1:4" ht="31.8" customHeight="1">
      <c r="A33" s="80">
        <v>3</v>
      </c>
      <c r="B33" s="196" t="s">
        <v>210</v>
      </c>
      <c r="C33" s="197"/>
      <c r="D33" s="197"/>
    </row>
    <row r="34" spans="1:4">
      <c r="A34" s="80">
        <v>4</v>
      </c>
      <c r="B34" s="196" t="s">
        <v>211</v>
      </c>
      <c r="C34" s="197"/>
      <c r="D34" s="197"/>
    </row>
    <row r="35" spans="1:4">
      <c r="A35" s="80">
        <v>5</v>
      </c>
      <c r="B35" s="196" t="s">
        <v>212</v>
      </c>
      <c r="C35" s="197"/>
      <c r="D35" s="197"/>
    </row>
    <row r="36" spans="1:4" ht="28.8" customHeight="1">
      <c r="A36" s="80">
        <v>6</v>
      </c>
      <c r="B36" s="196" t="s">
        <v>492</v>
      </c>
      <c r="C36" s="197"/>
      <c r="D36" s="197"/>
    </row>
    <row r="37" spans="1:4" ht="28.8" customHeight="1">
      <c r="A37" s="80">
        <v>7</v>
      </c>
      <c r="B37" s="196" t="s">
        <v>493</v>
      </c>
      <c r="C37" s="197"/>
      <c r="D37" s="197"/>
    </row>
    <row r="38" spans="1:4" ht="28.8" customHeight="1">
      <c r="A38" s="80">
        <v>8</v>
      </c>
      <c r="B38" s="196" t="s">
        <v>371</v>
      </c>
      <c r="C38" s="197"/>
      <c r="D38" s="197"/>
    </row>
    <row r="39" spans="1:4">
      <c r="A39" s="80">
        <v>9</v>
      </c>
      <c r="B39" s="196" t="s">
        <v>213</v>
      </c>
      <c r="C39" s="197"/>
      <c r="D39" s="197"/>
    </row>
    <row r="40" spans="1:4" ht="28.8" customHeight="1">
      <c r="A40" s="80">
        <v>10</v>
      </c>
      <c r="B40" s="196" t="s">
        <v>494</v>
      </c>
      <c r="C40" s="197"/>
      <c r="D40" s="197"/>
    </row>
    <row r="41" spans="1:4" ht="28.8" customHeight="1">
      <c r="A41" s="80">
        <v>11</v>
      </c>
      <c r="B41" s="196" t="s">
        <v>501</v>
      </c>
      <c r="C41" s="197"/>
      <c r="D41" s="197"/>
    </row>
    <row r="42" spans="1:4">
      <c r="A42" s="80">
        <v>12</v>
      </c>
      <c r="B42" s="196" t="s">
        <v>214</v>
      </c>
      <c r="C42" s="197"/>
      <c r="D42" s="197"/>
    </row>
  </sheetData>
  <mergeCells count="21">
    <mergeCell ref="A28:D28"/>
    <mergeCell ref="B36:D36"/>
    <mergeCell ref="B37:D37"/>
    <mergeCell ref="B38:D38"/>
    <mergeCell ref="B40:D40"/>
    <mergeCell ref="C29:D29"/>
    <mergeCell ref="A26:D26"/>
    <mergeCell ref="B42:D42"/>
    <mergeCell ref="A1:D1"/>
    <mergeCell ref="A2:D2"/>
    <mergeCell ref="A24:D24"/>
    <mergeCell ref="B39:D39"/>
    <mergeCell ref="C25:D25"/>
    <mergeCell ref="B31:D31"/>
    <mergeCell ref="B32:D32"/>
    <mergeCell ref="B33:D33"/>
    <mergeCell ref="B34:D34"/>
    <mergeCell ref="A30:D30"/>
    <mergeCell ref="B35:D35"/>
    <mergeCell ref="C27:D27"/>
    <mergeCell ref="B41:D41"/>
  </mergeCells>
  <printOptions horizontalCentered="1"/>
  <pageMargins left="0.25" right="0.25" top="0.25" bottom="0.25" header="0.3" footer="0.3"/>
  <pageSetup paperSize="9" fitToHeight="0" orientation="portrait" r:id="rId1"/>
  <ignoredErrors>
    <ignoredError sqref="C23:D23 C25 A27:D29"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E2027-CAFA-4216-A819-01CBB5BF12F9}">
  <sheetPr>
    <tabColor theme="9" tint="0.59999389629810485"/>
    <pageSetUpPr fitToPage="1"/>
  </sheetPr>
  <dimension ref="A1:AG183"/>
  <sheetViews>
    <sheetView zoomScaleNormal="100" zoomScaleSheetLayoutView="90" workbookViewId="0">
      <pane xSplit="3" ySplit="3" topLeftCell="D4" activePane="bottomRight" state="frozen"/>
      <selection pane="topRight" activeCell="D1" sqref="D1"/>
      <selection pane="bottomLeft" activeCell="A4" sqref="A4"/>
      <selection pane="bottomRight" activeCell="B5" sqref="B5"/>
    </sheetView>
  </sheetViews>
  <sheetFormatPr defaultColWidth="11" defaultRowHeight="14.4"/>
  <cols>
    <col min="1" max="1" width="6.6640625" style="125" bestFit="1" customWidth="1"/>
    <col min="2" max="2" width="83.88671875" style="138" customWidth="1"/>
    <col min="3" max="3" width="6.5546875" style="125" customWidth="1"/>
    <col min="4" max="4" width="7.109375" style="180" bestFit="1" customWidth="1"/>
    <col min="5" max="5" width="15" style="181" bestFit="1" customWidth="1"/>
    <col min="6" max="6" width="14.5546875" style="181" bestFit="1" customWidth="1"/>
    <col min="7" max="7" width="15.109375" style="181" bestFit="1" customWidth="1"/>
    <col min="8" max="8" width="17.109375" style="181" customWidth="1"/>
    <col min="9" max="16384" width="11" style="125"/>
  </cols>
  <sheetData>
    <row r="1" spans="1:8">
      <c r="A1" s="205" t="s">
        <v>449</v>
      </c>
      <c r="B1" s="205"/>
      <c r="C1" s="205"/>
      <c r="D1" s="205"/>
      <c r="E1" s="205"/>
      <c r="F1" s="205"/>
      <c r="G1" s="205"/>
      <c r="H1" s="205"/>
    </row>
    <row r="2" spans="1:8">
      <c r="A2" s="205" t="s">
        <v>192</v>
      </c>
      <c r="B2" s="205"/>
      <c r="C2" s="205"/>
      <c r="D2" s="205"/>
      <c r="E2" s="205"/>
      <c r="F2" s="205"/>
      <c r="G2" s="205"/>
      <c r="H2" s="205"/>
    </row>
    <row r="3" spans="1:8" s="129" customFormat="1" ht="28.8">
      <c r="A3" s="126" t="s">
        <v>0</v>
      </c>
      <c r="B3" s="126" t="s">
        <v>1</v>
      </c>
      <c r="C3" s="126" t="s">
        <v>2</v>
      </c>
      <c r="D3" s="127" t="s">
        <v>165</v>
      </c>
      <c r="E3" s="128" t="s">
        <v>53</v>
      </c>
      <c r="F3" s="128" t="s">
        <v>52</v>
      </c>
      <c r="G3" s="128" t="s">
        <v>3</v>
      </c>
      <c r="H3" s="128" t="s">
        <v>4</v>
      </c>
    </row>
    <row r="4" spans="1:8" s="138" customFormat="1">
      <c r="A4" s="130" t="s">
        <v>5</v>
      </c>
      <c r="B4" s="131" t="s">
        <v>20</v>
      </c>
      <c r="C4" s="132"/>
      <c r="D4" s="133"/>
      <c r="E4" s="144"/>
      <c r="F4" s="144"/>
      <c r="G4" s="134"/>
      <c r="H4" s="134"/>
    </row>
    <row r="5" spans="1:8" s="138" customFormat="1" ht="72">
      <c r="A5" s="120">
        <v>1</v>
      </c>
      <c r="B5" s="121" t="s">
        <v>498</v>
      </c>
      <c r="C5" s="122" t="s">
        <v>6</v>
      </c>
      <c r="D5" s="123">
        <v>1</v>
      </c>
      <c r="E5" s="189"/>
      <c r="F5" s="189"/>
      <c r="G5" s="189"/>
      <c r="H5" s="189"/>
    </row>
    <row r="6" spans="1:8" s="138" customFormat="1">
      <c r="A6" s="120">
        <v>2</v>
      </c>
      <c r="B6" s="121" t="s">
        <v>234</v>
      </c>
      <c r="C6" s="122"/>
      <c r="D6" s="123"/>
      <c r="E6" s="189"/>
      <c r="F6" s="189"/>
      <c r="G6" s="189"/>
      <c r="H6" s="189"/>
    </row>
    <row r="7" spans="1:8" s="138" customFormat="1" ht="57.6">
      <c r="A7" s="120" t="s">
        <v>7</v>
      </c>
      <c r="B7" s="121" t="s">
        <v>504</v>
      </c>
      <c r="C7" s="122" t="s">
        <v>6</v>
      </c>
      <c r="D7" s="123">
        <v>1</v>
      </c>
      <c r="E7" s="189"/>
      <c r="F7" s="189"/>
      <c r="G7" s="189"/>
      <c r="H7" s="189"/>
    </row>
    <row r="8" spans="1:8" s="138" customFormat="1">
      <c r="A8" s="120" t="s">
        <v>235</v>
      </c>
      <c r="B8" s="121" t="s">
        <v>106</v>
      </c>
      <c r="C8" s="122"/>
      <c r="D8" s="123"/>
      <c r="E8" s="189"/>
      <c r="F8" s="189"/>
      <c r="G8" s="189"/>
      <c r="H8" s="189"/>
    </row>
    <row r="9" spans="1:8" s="138" customFormat="1">
      <c r="A9" s="120"/>
      <c r="B9" s="121" t="s">
        <v>236</v>
      </c>
      <c r="C9" s="122"/>
      <c r="D9" s="123"/>
      <c r="E9" s="189"/>
      <c r="F9" s="189"/>
      <c r="G9" s="189"/>
      <c r="H9" s="189"/>
    </row>
    <row r="10" spans="1:8" s="138" customFormat="1">
      <c r="A10" s="120"/>
      <c r="B10" s="121" t="s">
        <v>237</v>
      </c>
      <c r="C10" s="122"/>
      <c r="D10" s="123"/>
      <c r="E10" s="189"/>
      <c r="F10" s="189"/>
      <c r="G10" s="189"/>
      <c r="H10" s="189"/>
    </row>
    <row r="11" spans="1:8" s="138" customFormat="1">
      <c r="A11" s="120"/>
      <c r="B11" s="121" t="s">
        <v>238</v>
      </c>
      <c r="C11" s="122"/>
      <c r="D11" s="123"/>
      <c r="E11" s="189"/>
      <c r="F11" s="189"/>
      <c r="G11" s="189"/>
      <c r="H11" s="189"/>
    </row>
    <row r="12" spans="1:8" s="138" customFormat="1">
      <c r="A12" s="120"/>
      <c r="B12" s="121" t="s">
        <v>239</v>
      </c>
      <c r="C12" s="122"/>
      <c r="D12" s="123"/>
      <c r="E12" s="189"/>
      <c r="F12" s="189"/>
      <c r="G12" s="189"/>
      <c r="H12" s="189"/>
    </row>
    <row r="13" spans="1:8" s="138" customFormat="1">
      <c r="A13" s="120"/>
      <c r="B13" s="121" t="s">
        <v>240</v>
      </c>
      <c r="C13" s="122"/>
      <c r="D13" s="123"/>
      <c r="E13" s="189"/>
      <c r="F13" s="189"/>
      <c r="G13" s="189"/>
      <c r="H13" s="189"/>
    </row>
    <row r="14" spans="1:8" s="138" customFormat="1">
      <c r="A14" s="120"/>
      <c r="B14" s="121" t="s">
        <v>241</v>
      </c>
      <c r="C14" s="122"/>
      <c r="D14" s="123"/>
      <c r="E14" s="189"/>
      <c r="F14" s="189"/>
      <c r="G14" s="189"/>
      <c r="H14" s="189"/>
    </row>
    <row r="15" spans="1:8" s="138" customFormat="1">
      <c r="A15" s="120" t="s">
        <v>242</v>
      </c>
      <c r="B15" s="121" t="s">
        <v>108</v>
      </c>
      <c r="C15" s="122"/>
      <c r="D15" s="123"/>
      <c r="E15" s="189"/>
      <c r="F15" s="189"/>
      <c r="G15" s="189"/>
      <c r="H15" s="189"/>
    </row>
    <row r="16" spans="1:8" s="138" customFormat="1">
      <c r="A16" s="120"/>
      <c r="B16" s="121" t="s">
        <v>236</v>
      </c>
      <c r="C16" s="122"/>
      <c r="D16" s="123"/>
      <c r="E16" s="189"/>
      <c r="F16" s="189"/>
      <c r="G16" s="189"/>
      <c r="H16" s="189"/>
    </row>
    <row r="17" spans="1:8" s="138" customFormat="1">
      <c r="A17" s="120"/>
      <c r="B17" s="121" t="s">
        <v>243</v>
      </c>
      <c r="C17" s="122"/>
      <c r="D17" s="123"/>
      <c r="E17" s="189"/>
      <c r="F17" s="189"/>
      <c r="G17" s="189"/>
      <c r="H17" s="189"/>
    </row>
    <row r="18" spans="1:8" s="138" customFormat="1" ht="28.8">
      <c r="A18" s="120"/>
      <c r="B18" s="121" t="s">
        <v>505</v>
      </c>
      <c r="C18" s="122"/>
      <c r="D18" s="123"/>
      <c r="E18" s="189"/>
      <c r="F18" s="189"/>
      <c r="G18" s="189"/>
      <c r="H18" s="189"/>
    </row>
    <row r="19" spans="1:8" s="138" customFormat="1">
      <c r="A19" s="182"/>
      <c r="B19" s="121" t="s">
        <v>245</v>
      </c>
      <c r="C19" s="122"/>
      <c r="D19" s="123"/>
      <c r="E19" s="189"/>
      <c r="F19" s="189"/>
      <c r="G19" s="189"/>
      <c r="H19" s="189"/>
    </row>
    <row r="20" spans="1:8" s="138" customFormat="1" ht="28.8">
      <c r="A20" s="182"/>
      <c r="B20" s="121" t="s">
        <v>246</v>
      </c>
      <c r="C20" s="122"/>
      <c r="D20" s="123"/>
      <c r="E20" s="189"/>
      <c r="F20" s="189"/>
      <c r="G20" s="189"/>
      <c r="H20" s="189"/>
    </row>
    <row r="21" spans="1:8" s="138" customFormat="1">
      <c r="A21" s="182">
        <v>3</v>
      </c>
      <c r="B21" s="183" t="s">
        <v>127</v>
      </c>
      <c r="C21" s="122"/>
      <c r="D21" s="123"/>
      <c r="E21" s="189"/>
      <c r="F21" s="189"/>
      <c r="G21" s="189"/>
      <c r="H21" s="189"/>
    </row>
    <row r="22" spans="1:8" s="138" customFormat="1" ht="158.4">
      <c r="A22" s="182">
        <v>3.1</v>
      </c>
      <c r="B22" s="121" t="s">
        <v>506</v>
      </c>
      <c r="C22" s="122"/>
      <c r="D22" s="123"/>
      <c r="E22" s="189"/>
      <c r="F22" s="189"/>
      <c r="G22" s="189"/>
      <c r="H22" s="189"/>
    </row>
    <row r="23" spans="1:8" s="138" customFormat="1">
      <c r="A23" s="120" t="s">
        <v>7</v>
      </c>
      <c r="B23" s="121" t="s">
        <v>499</v>
      </c>
      <c r="C23" s="122" t="s">
        <v>14</v>
      </c>
      <c r="D23" s="123">
        <v>20</v>
      </c>
      <c r="E23" s="189"/>
      <c r="F23" s="189"/>
      <c r="G23" s="189"/>
      <c r="H23" s="189"/>
    </row>
    <row r="24" spans="1:8" s="138" customFormat="1">
      <c r="A24" s="187" t="s">
        <v>8</v>
      </c>
      <c r="B24" s="186" t="s">
        <v>507</v>
      </c>
      <c r="C24" s="188" t="s">
        <v>14</v>
      </c>
      <c r="D24" s="123">
        <v>15</v>
      </c>
      <c r="E24" s="189"/>
      <c r="F24" s="189"/>
      <c r="G24" s="189"/>
      <c r="H24" s="189"/>
    </row>
    <row r="25" spans="1:8" s="138" customFormat="1">
      <c r="A25" s="187" t="s">
        <v>9</v>
      </c>
      <c r="B25" s="186" t="s">
        <v>508</v>
      </c>
      <c r="C25" s="188" t="s">
        <v>14</v>
      </c>
      <c r="D25" s="123">
        <v>15</v>
      </c>
      <c r="E25" s="189"/>
      <c r="F25" s="189"/>
      <c r="G25" s="189"/>
      <c r="H25" s="189"/>
    </row>
    <row r="26" spans="1:8" s="138" customFormat="1" ht="57.6">
      <c r="A26" s="120">
        <v>5</v>
      </c>
      <c r="B26" s="121" t="s">
        <v>500</v>
      </c>
      <c r="C26" s="184"/>
      <c r="D26" s="123"/>
      <c r="E26" s="189"/>
      <c r="F26" s="189"/>
      <c r="G26" s="189"/>
      <c r="H26" s="189"/>
    </row>
    <row r="27" spans="1:8" s="138" customFormat="1">
      <c r="A27" s="120" t="s">
        <v>7</v>
      </c>
      <c r="B27" s="121" t="s">
        <v>188</v>
      </c>
      <c r="C27" s="122" t="s">
        <v>14</v>
      </c>
      <c r="D27" s="122">
        <v>50</v>
      </c>
      <c r="E27" s="189"/>
      <c r="F27" s="189"/>
      <c r="G27" s="189"/>
      <c r="H27" s="189"/>
    </row>
    <row r="28" spans="1:8" s="138" customFormat="1" ht="187.2">
      <c r="A28" s="120">
        <v>6</v>
      </c>
      <c r="B28" s="121" t="s">
        <v>443</v>
      </c>
      <c r="C28" s="139"/>
      <c r="D28" s="123"/>
      <c r="E28" s="189"/>
      <c r="F28" s="189"/>
      <c r="G28" s="189"/>
      <c r="H28" s="189"/>
    </row>
    <row r="29" spans="1:8" s="138" customFormat="1">
      <c r="A29" s="122" t="s">
        <v>7</v>
      </c>
      <c r="B29" s="137" t="s">
        <v>15</v>
      </c>
      <c r="C29" s="139" t="s">
        <v>14</v>
      </c>
      <c r="D29" s="123" t="s">
        <v>409</v>
      </c>
      <c r="E29" s="189"/>
      <c r="F29" s="189"/>
      <c r="G29" s="189"/>
      <c r="H29" s="189"/>
    </row>
    <row r="30" spans="1:8" s="138" customFormat="1">
      <c r="A30" s="122" t="s">
        <v>8</v>
      </c>
      <c r="B30" s="137" t="s">
        <v>133</v>
      </c>
      <c r="C30" s="139" t="s">
        <v>14</v>
      </c>
      <c r="D30" s="123">
        <v>320</v>
      </c>
      <c r="E30" s="189"/>
      <c r="F30" s="189"/>
      <c r="G30" s="189"/>
      <c r="H30" s="189"/>
    </row>
    <row r="31" spans="1:8" s="138" customFormat="1">
      <c r="A31" s="122" t="s">
        <v>9</v>
      </c>
      <c r="B31" s="137" t="s">
        <v>134</v>
      </c>
      <c r="C31" s="139" t="s">
        <v>14</v>
      </c>
      <c r="D31" s="123">
        <v>24</v>
      </c>
      <c r="E31" s="189"/>
      <c r="F31" s="189"/>
      <c r="G31" s="189"/>
      <c r="H31" s="189"/>
    </row>
    <row r="32" spans="1:8" s="138" customFormat="1">
      <c r="A32" s="122" t="s">
        <v>10</v>
      </c>
      <c r="B32" s="137" t="s">
        <v>136</v>
      </c>
      <c r="C32" s="139" t="s">
        <v>14</v>
      </c>
      <c r="D32" s="123">
        <v>38</v>
      </c>
      <c r="E32" s="189"/>
      <c r="F32" s="189"/>
      <c r="G32" s="189"/>
      <c r="H32" s="189"/>
    </row>
    <row r="33" spans="1:33" ht="172.8">
      <c r="A33" s="120">
        <v>7</v>
      </c>
      <c r="B33" s="121" t="s">
        <v>444</v>
      </c>
      <c r="C33" s="124"/>
      <c r="D33" s="123"/>
      <c r="E33" s="189"/>
      <c r="F33" s="189"/>
      <c r="G33" s="189"/>
      <c r="H33" s="189"/>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row>
    <row r="34" spans="1:33">
      <c r="A34" s="120" t="s">
        <v>7</v>
      </c>
      <c r="B34" s="137" t="s">
        <v>16</v>
      </c>
      <c r="C34" s="124" t="s">
        <v>14</v>
      </c>
      <c r="D34" s="123" t="s">
        <v>409</v>
      </c>
      <c r="E34" s="189"/>
      <c r="F34" s="189"/>
      <c r="G34" s="189"/>
      <c r="H34" s="189"/>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row>
    <row r="35" spans="1:33">
      <c r="A35" s="120" t="s">
        <v>8</v>
      </c>
      <c r="B35" s="137" t="s">
        <v>22</v>
      </c>
      <c r="C35" s="124" t="s">
        <v>14</v>
      </c>
      <c r="D35" s="123">
        <v>6</v>
      </c>
      <c r="E35" s="189"/>
      <c r="F35" s="189"/>
      <c r="G35" s="189"/>
      <c r="H35" s="189"/>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row>
    <row r="36" spans="1:33" ht="43.2">
      <c r="A36" s="120">
        <v>8</v>
      </c>
      <c r="B36" s="121" t="s">
        <v>308</v>
      </c>
      <c r="C36" s="139" t="s">
        <v>166</v>
      </c>
      <c r="D36" s="123">
        <v>4</v>
      </c>
      <c r="E36" s="189"/>
      <c r="F36" s="189"/>
      <c r="G36" s="189"/>
      <c r="H36" s="189"/>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row>
    <row r="37" spans="1:33" s="138" customFormat="1" ht="43.2">
      <c r="A37" s="140">
        <v>9</v>
      </c>
      <c r="B37" s="121" t="s">
        <v>206</v>
      </c>
      <c r="C37" s="122"/>
      <c r="D37" s="123"/>
      <c r="E37" s="189"/>
      <c r="F37" s="189"/>
      <c r="G37" s="189"/>
      <c r="H37" s="189"/>
    </row>
    <row r="38" spans="1:33" s="138" customFormat="1">
      <c r="A38" s="140" t="s">
        <v>7</v>
      </c>
      <c r="B38" s="137" t="s">
        <v>22</v>
      </c>
      <c r="C38" s="122" t="s">
        <v>6</v>
      </c>
      <c r="D38" s="123">
        <v>1</v>
      </c>
      <c r="E38" s="189"/>
      <c r="F38" s="189"/>
      <c r="G38" s="189"/>
      <c r="H38" s="189"/>
    </row>
    <row r="39" spans="1:33" s="138" customFormat="1" ht="43.2">
      <c r="A39" s="120">
        <v>10</v>
      </c>
      <c r="B39" s="121" t="s">
        <v>173</v>
      </c>
      <c r="C39" s="122"/>
      <c r="D39" s="123"/>
      <c r="E39" s="189"/>
      <c r="F39" s="189"/>
      <c r="G39" s="189"/>
      <c r="H39" s="189"/>
    </row>
    <row r="40" spans="1:33" s="138" customFormat="1">
      <c r="A40" s="140" t="s">
        <v>7</v>
      </c>
      <c r="B40" s="137" t="s">
        <v>22</v>
      </c>
      <c r="C40" s="122" t="s">
        <v>6</v>
      </c>
      <c r="D40" s="123">
        <v>1</v>
      </c>
      <c r="E40" s="189"/>
      <c r="F40" s="189"/>
      <c r="G40" s="189"/>
      <c r="H40" s="189"/>
    </row>
    <row r="41" spans="1:33" s="138" customFormat="1" ht="72">
      <c r="A41" s="140">
        <v>11</v>
      </c>
      <c r="B41" s="121" t="s">
        <v>406</v>
      </c>
      <c r="C41" s="122"/>
      <c r="D41" s="123"/>
      <c r="E41" s="189"/>
      <c r="F41" s="189"/>
      <c r="G41" s="189"/>
      <c r="H41" s="189"/>
    </row>
    <row r="42" spans="1:33" s="138" customFormat="1">
      <c r="A42" s="120" t="s">
        <v>7</v>
      </c>
      <c r="B42" s="137" t="s">
        <v>22</v>
      </c>
      <c r="C42" s="122" t="s">
        <v>6</v>
      </c>
      <c r="D42" s="123">
        <v>9</v>
      </c>
      <c r="E42" s="189"/>
      <c r="F42" s="189"/>
      <c r="G42" s="189"/>
      <c r="H42" s="189"/>
    </row>
    <row r="43" spans="1:33" s="138" customFormat="1" ht="28.8">
      <c r="A43" s="140">
        <v>12</v>
      </c>
      <c r="B43" s="121" t="s">
        <v>159</v>
      </c>
      <c r="C43" s="122"/>
      <c r="D43" s="123"/>
      <c r="E43" s="189"/>
      <c r="F43" s="189"/>
      <c r="G43" s="189"/>
      <c r="H43" s="189"/>
    </row>
    <row r="44" spans="1:33" s="138" customFormat="1" ht="28.8">
      <c r="A44" s="122" t="s">
        <v>7</v>
      </c>
      <c r="B44" s="121" t="s">
        <v>414</v>
      </c>
      <c r="C44" s="122" t="s">
        <v>6</v>
      </c>
      <c r="D44" s="123">
        <v>19</v>
      </c>
      <c r="E44" s="189"/>
      <c r="F44" s="189"/>
      <c r="G44" s="189"/>
      <c r="H44" s="189"/>
    </row>
    <row r="45" spans="1:33" s="138" customFormat="1" ht="28.8">
      <c r="A45" s="122" t="s">
        <v>8</v>
      </c>
      <c r="B45" s="121" t="s">
        <v>311</v>
      </c>
      <c r="C45" s="122" t="s">
        <v>6</v>
      </c>
      <c r="D45" s="123">
        <v>19</v>
      </c>
      <c r="E45" s="189"/>
      <c r="F45" s="189"/>
      <c r="G45" s="189"/>
      <c r="H45" s="189"/>
    </row>
    <row r="46" spans="1:33" s="138" customFormat="1">
      <c r="A46" s="122" t="s">
        <v>9</v>
      </c>
      <c r="B46" s="137" t="s">
        <v>157</v>
      </c>
      <c r="C46" s="122" t="s">
        <v>6</v>
      </c>
      <c r="D46" s="123">
        <v>19</v>
      </c>
      <c r="E46" s="189"/>
      <c r="F46" s="189"/>
      <c r="G46" s="189"/>
      <c r="H46" s="189"/>
    </row>
    <row r="47" spans="1:33" s="138" customFormat="1" ht="28.8">
      <c r="A47" s="122" t="s">
        <v>10</v>
      </c>
      <c r="B47" s="121" t="s">
        <v>474</v>
      </c>
      <c r="C47" s="122" t="s">
        <v>6</v>
      </c>
      <c r="D47" s="123">
        <v>19</v>
      </c>
      <c r="E47" s="189"/>
      <c r="F47" s="189"/>
      <c r="G47" s="189"/>
      <c r="H47" s="189"/>
    </row>
    <row r="48" spans="1:33" s="138" customFormat="1" ht="100.8">
      <c r="A48" s="140" t="s">
        <v>11</v>
      </c>
      <c r="B48" s="121" t="s">
        <v>448</v>
      </c>
      <c r="C48" s="122" t="s">
        <v>6</v>
      </c>
      <c r="D48" s="123">
        <v>12</v>
      </c>
      <c r="E48" s="189"/>
      <c r="F48" s="189"/>
      <c r="G48" s="189"/>
      <c r="H48" s="189"/>
    </row>
    <row r="49" spans="1:33" s="138" customFormat="1" ht="72">
      <c r="A49" s="140" t="s">
        <v>12</v>
      </c>
      <c r="B49" s="121" t="s">
        <v>447</v>
      </c>
      <c r="C49" s="122" t="s">
        <v>6</v>
      </c>
      <c r="D49" s="123">
        <v>7</v>
      </c>
      <c r="E49" s="189"/>
      <c r="F49" s="189"/>
      <c r="G49" s="189"/>
      <c r="H49" s="189"/>
    </row>
    <row r="50" spans="1:33" s="138" customFormat="1" ht="43.2">
      <c r="A50" s="187">
        <v>13</v>
      </c>
      <c r="B50" s="186" t="s">
        <v>510</v>
      </c>
      <c r="C50" s="188" t="s">
        <v>6</v>
      </c>
      <c r="D50" s="123">
        <v>1</v>
      </c>
      <c r="E50" s="189"/>
      <c r="F50" s="189"/>
      <c r="G50" s="189"/>
      <c r="H50" s="189"/>
    </row>
    <row r="51" spans="1:33" s="138" customFormat="1" ht="28.8">
      <c r="A51" s="187">
        <v>14</v>
      </c>
      <c r="B51" s="186" t="s">
        <v>511</v>
      </c>
      <c r="C51" s="188" t="s">
        <v>6</v>
      </c>
      <c r="D51" s="123">
        <v>1</v>
      </c>
      <c r="E51" s="189"/>
      <c r="F51" s="189"/>
      <c r="G51" s="189"/>
      <c r="H51" s="189"/>
    </row>
    <row r="52" spans="1:33" s="138" customFormat="1" ht="43.2">
      <c r="A52" s="187">
        <v>15</v>
      </c>
      <c r="B52" s="186" t="s">
        <v>512</v>
      </c>
      <c r="C52" s="188"/>
      <c r="D52" s="123"/>
      <c r="E52" s="189"/>
      <c r="F52" s="189"/>
      <c r="G52" s="189"/>
      <c r="H52" s="189"/>
    </row>
    <row r="53" spans="1:33" s="138" customFormat="1">
      <c r="A53" s="187" t="s">
        <v>7</v>
      </c>
      <c r="B53" s="186" t="s">
        <v>163</v>
      </c>
      <c r="C53" s="188" t="s">
        <v>6</v>
      </c>
      <c r="D53" s="123">
        <v>0</v>
      </c>
      <c r="E53" s="189"/>
      <c r="F53" s="189"/>
      <c r="G53" s="189"/>
      <c r="H53" s="189"/>
    </row>
    <row r="54" spans="1:33" s="138" customFormat="1">
      <c r="A54" s="187" t="s">
        <v>8</v>
      </c>
      <c r="B54" s="186" t="s">
        <v>513</v>
      </c>
      <c r="C54" s="188" t="s">
        <v>6</v>
      </c>
      <c r="D54" s="123">
        <v>2</v>
      </c>
      <c r="E54" s="189"/>
      <c r="F54" s="189"/>
      <c r="G54" s="189"/>
      <c r="H54" s="189"/>
    </row>
    <row r="55" spans="1:33" s="138" customFormat="1" ht="57.6">
      <c r="A55" s="120">
        <v>16</v>
      </c>
      <c r="B55" s="121" t="s">
        <v>509</v>
      </c>
      <c r="C55" s="122" t="s">
        <v>6</v>
      </c>
      <c r="D55" s="123">
        <v>1</v>
      </c>
      <c r="E55" s="189"/>
      <c r="F55" s="189"/>
      <c r="G55" s="189"/>
      <c r="H55" s="189"/>
    </row>
    <row r="56" spans="1:33" s="138" customFormat="1" ht="43.2">
      <c r="A56" s="140">
        <v>17</v>
      </c>
      <c r="B56" s="121" t="s">
        <v>380</v>
      </c>
      <c r="C56" s="122" t="s">
        <v>6</v>
      </c>
      <c r="D56" s="123">
        <v>3</v>
      </c>
      <c r="E56" s="189"/>
      <c r="F56" s="189"/>
      <c r="G56" s="189"/>
      <c r="H56" s="189"/>
    </row>
    <row r="57" spans="1:33" ht="43.2">
      <c r="A57" s="120">
        <v>18</v>
      </c>
      <c r="B57" s="121" t="s">
        <v>379</v>
      </c>
      <c r="C57" s="124"/>
      <c r="D57" s="123"/>
      <c r="E57" s="189"/>
      <c r="F57" s="189"/>
      <c r="G57" s="189"/>
      <c r="H57" s="189"/>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row>
    <row r="58" spans="1:33" s="138" customFormat="1">
      <c r="A58" s="120" t="s">
        <v>7</v>
      </c>
      <c r="B58" s="137" t="s">
        <v>30</v>
      </c>
      <c r="C58" s="124" t="s">
        <v>6</v>
      </c>
      <c r="D58" s="123">
        <v>3</v>
      </c>
      <c r="E58" s="189"/>
      <c r="F58" s="189"/>
      <c r="G58" s="189"/>
      <c r="H58" s="189"/>
    </row>
    <row r="59" spans="1:33" s="138" customFormat="1">
      <c r="A59" s="141"/>
      <c r="B59" s="145" t="s">
        <v>47</v>
      </c>
      <c r="C59" s="146"/>
      <c r="D59" s="147"/>
      <c r="E59" s="148"/>
      <c r="F59" s="148"/>
      <c r="G59" s="149">
        <f>SUM(G5:G58)</f>
        <v>0</v>
      </c>
      <c r="H59" s="149">
        <f>SUM(H5:H58)</f>
        <v>0</v>
      </c>
    </row>
    <row r="60" spans="1:33" s="138" customFormat="1">
      <c r="A60" s="130" t="s">
        <v>19</v>
      </c>
      <c r="B60" s="131" t="s">
        <v>26</v>
      </c>
      <c r="C60" s="132"/>
      <c r="D60" s="133"/>
      <c r="E60" s="144"/>
      <c r="F60" s="144"/>
      <c r="G60" s="134"/>
      <c r="H60" s="134"/>
    </row>
    <row r="61" spans="1:33" ht="187.2">
      <c r="A61" s="120">
        <v>1</v>
      </c>
      <c r="B61" s="121" t="s">
        <v>443</v>
      </c>
      <c r="C61" s="124"/>
      <c r="D61" s="123"/>
      <c r="E61" s="136"/>
      <c r="F61" s="136"/>
      <c r="G61" s="136"/>
      <c r="H61" s="136"/>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row>
    <row r="62" spans="1:33">
      <c r="A62" s="120" t="s">
        <v>7</v>
      </c>
      <c r="B62" s="137" t="s">
        <v>16</v>
      </c>
      <c r="C62" s="124" t="s">
        <v>14</v>
      </c>
      <c r="D62" s="123" t="s">
        <v>409</v>
      </c>
      <c r="E62" s="189"/>
      <c r="F62" s="189"/>
      <c r="G62" s="189"/>
      <c r="H62" s="189"/>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row>
    <row r="63" spans="1:33">
      <c r="A63" s="120" t="s">
        <v>8</v>
      </c>
      <c r="B63" s="137" t="s">
        <v>22</v>
      </c>
      <c r="C63" s="124" t="s">
        <v>14</v>
      </c>
      <c r="D63" s="123">
        <v>24</v>
      </c>
      <c r="E63" s="189"/>
      <c r="F63" s="189"/>
      <c r="G63" s="189"/>
      <c r="H63" s="189"/>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row>
    <row r="64" spans="1:33">
      <c r="A64" s="120" t="s">
        <v>9</v>
      </c>
      <c r="B64" s="137" t="s">
        <v>18</v>
      </c>
      <c r="C64" s="124" t="s">
        <v>14</v>
      </c>
      <c r="D64" s="123">
        <v>12</v>
      </c>
      <c r="E64" s="189"/>
      <c r="F64" s="189"/>
      <c r="G64" s="189"/>
      <c r="H64" s="189"/>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row>
    <row r="65" spans="1:33">
      <c r="A65" s="120" t="s">
        <v>10</v>
      </c>
      <c r="B65" s="137" t="s">
        <v>17</v>
      </c>
      <c r="C65" s="124" t="s">
        <v>14</v>
      </c>
      <c r="D65" s="123">
        <v>28</v>
      </c>
      <c r="E65" s="189"/>
      <c r="F65" s="189"/>
      <c r="G65" s="189"/>
      <c r="H65" s="189"/>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row>
    <row r="66" spans="1:33">
      <c r="A66" s="120" t="s">
        <v>11</v>
      </c>
      <c r="B66" s="137" t="s">
        <v>27</v>
      </c>
      <c r="C66" s="124" t="s">
        <v>14</v>
      </c>
      <c r="D66" s="123">
        <v>24</v>
      </c>
      <c r="E66" s="189"/>
      <c r="F66" s="189"/>
      <c r="G66" s="189"/>
      <c r="H66" s="189"/>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row>
    <row r="67" spans="1:33">
      <c r="A67" s="120" t="s">
        <v>12</v>
      </c>
      <c r="B67" s="137" t="s">
        <v>28</v>
      </c>
      <c r="C67" s="124" t="s">
        <v>14</v>
      </c>
      <c r="D67" s="123">
        <v>24</v>
      </c>
      <c r="E67" s="189"/>
      <c r="F67" s="189"/>
      <c r="G67" s="189"/>
      <c r="H67" s="189"/>
      <c r="I67" s="138"/>
      <c r="J67" s="138"/>
      <c r="K67" s="138"/>
      <c r="L67" s="138"/>
      <c r="M67" s="138"/>
      <c r="N67" s="138"/>
      <c r="O67" s="138"/>
      <c r="P67" s="138"/>
      <c r="Q67" s="138"/>
      <c r="R67" s="138"/>
      <c r="S67" s="138"/>
      <c r="T67" s="138"/>
      <c r="U67" s="138"/>
      <c r="V67" s="138"/>
      <c r="W67" s="138"/>
      <c r="X67" s="138"/>
      <c r="Y67" s="138"/>
      <c r="Z67" s="138"/>
      <c r="AA67" s="138"/>
      <c r="AB67" s="138"/>
      <c r="AC67" s="138"/>
      <c r="AD67" s="138"/>
      <c r="AE67" s="138"/>
      <c r="AF67" s="138"/>
      <c r="AG67" s="138"/>
    </row>
    <row r="68" spans="1:33">
      <c r="A68" s="120" t="s">
        <v>13</v>
      </c>
      <c r="B68" s="137" t="s">
        <v>29</v>
      </c>
      <c r="C68" s="124" t="s">
        <v>14</v>
      </c>
      <c r="D68" s="123">
        <v>18</v>
      </c>
      <c r="E68" s="189"/>
      <c r="F68" s="189"/>
      <c r="G68" s="189"/>
      <c r="H68" s="189"/>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row>
    <row r="69" spans="1:33">
      <c r="A69" s="120" t="s">
        <v>129</v>
      </c>
      <c r="B69" s="137" t="s">
        <v>21</v>
      </c>
      <c r="C69" s="124" t="s">
        <v>14</v>
      </c>
      <c r="D69" s="123">
        <v>180</v>
      </c>
      <c r="E69" s="189"/>
      <c r="F69" s="189"/>
      <c r="G69" s="189"/>
      <c r="H69" s="189"/>
      <c r="I69" s="138"/>
      <c r="J69" s="138"/>
      <c r="K69" s="138"/>
      <c r="L69" s="138"/>
      <c r="M69" s="138"/>
      <c r="N69" s="138"/>
      <c r="O69" s="138"/>
      <c r="P69" s="138"/>
      <c r="Q69" s="138"/>
      <c r="R69" s="138"/>
      <c r="S69" s="138"/>
      <c r="T69" s="138"/>
      <c r="U69" s="138"/>
      <c r="V69" s="138"/>
      <c r="W69" s="138"/>
      <c r="X69" s="138"/>
      <c r="Y69" s="138"/>
      <c r="Z69" s="138"/>
      <c r="AA69" s="138"/>
      <c r="AB69" s="138"/>
      <c r="AC69" s="138"/>
      <c r="AD69" s="138"/>
      <c r="AE69" s="138"/>
      <c r="AF69" s="138"/>
      <c r="AG69" s="138"/>
    </row>
    <row r="70" spans="1:33" ht="72">
      <c r="A70" s="120">
        <v>2</v>
      </c>
      <c r="B70" s="121" t="s">
        <v>475</v>
      </c>
      <c r="C70" s="124"/>
      <c r="D70" s="123"/>
      <c r="E70" s="189"/>
      <c r="F70" s="189"/>
      <c r="G70" s="189"/>
      <c r="H70" s="189"/>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row>
    <row r="71" spans="1:33">
      <c r="A71" s="120" t="s">
        <v>7</v>
      </c>
      <c r="B71" s="150" t="s">
        <v>422</v>
      </c>
      <c r="C71" s="122" t="s">
        <v>6</v>
      </c>
      <c r="D71" s="123">
        <v>1</v>
      </c>
      <c r="E71" s="189"/>
      <c r="F71" s="189"/>
      <c r="G71" s="189"/>
      <c r="H71" s="189"/>
      <c r="I71" s="138"/>
      <c r="J71" s="138"/>
      <c r="K71" s="138"/>
      <c r="L71" s="138"/>
      <c r="M71" s="138"/>
      <c r="N71" s="138"/>
      <c r="O71" s="138"/>
      <c r="P71" s="138"/>
      <c r="Q71" s="138"/>
      <c r="R71" s="138"/>
      <c r="S71" s="138"/>
      <c r="T71" s="138"/>
      <c r="U71" s="138"/>
      <c r="V71" s="138"/>
      <c r="W71" s="138"/>
      <c r="X71" s="138"/>
      <c r="Y71" s="138"/>
      <c r="Z71" s="138"/>
      <c r="AA71" s="138"/>
      <c r="AB71" s="138"/>
      <c r="AC71" s="138"/>
      <c r="AD71" s="138"/>
      <c r="AE71" s="138"/>
      <c r="AF71" s="138"/>
      <c r="AG71" s="138"/>
    </row>
    <row r="72" spans="1:33" ht="43.2">
      <c r="A72" s="120">
        <v>3</v>
      </c>
      <c r="B72" s="121" t="s">
        <v>476</v>
      </c>
      <c r="C72" s="122"/>
      <c r="D72" s="123"/>
      <c r="E72" s="189"/>
      <c r="F72" s="189"/>
      <c r="G72" s="189"/>
      <c r="H72" s="189"/>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row>
    <row r="73" spans="1:33">
      <c r="A73" s="120" t="s">
        <v>7</v>
      </c>
      <c r="B73" s="121" t="s">
        <v>260</v>
      </c>
      <c r="C73" s="122" t="s">
        <v>6</v>
      </c>
      <c r="D73" s="123">
        <v>1</v>
      </c>
      <c r="E73" s="189"/>
      <c r="F73" s="189"/>
      <c r="G73" s="189"/>
      <c r="H73" s="189"/>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c r="AF73" s="138"/>
      <c r="AG73" s="138"/>
    </row>
    <row r="74" spans="1:33" ht="28.8">
      <c r="A74" s="120">
        <v>4</v>
      </c>
      <c r="B74" s="121" t="s">
        <v>313</v>
      </c>
      <c r="C74" s="124"/>
      <c r="D74" s="123"/>
      <c r="E74" s="189"/>
      <c r="F74" s="189"/>
      <c r="G74" s="189"/>
      <c r="H74" s="189"/>
      <c r="I74" s="138"/>
      <c r="J74" s="138"/>
      <c r="K74" s="138"/>
      <c r="L74" s="138"/>
      <c r="M74" s="138"/>
      <c r="N74" s="138"/>
      <c r="O74" s="138"/>
      <c r="P74" s="138"/>
      <c r="Q74" s="138"/>
      <c r="R74" s="138"/>
      <c r="S74" s="138"/>
      <c r="T74" s="138"/>
      <c r="U74" s="138"/>
      <c r="V74" s="138"/>
      <c r="W74" s="138"/>
      <c r="X74" s="138"/>
      <c r="Y74" s="138"/>
      <c r="Z74" s="138"/>
      <c r="AA74" s="138"/>
      <c r="AB74" s="138"/>
      <c r="AC74" s="138"/>
      <c r="AD74" s="138"/>
      <c r="AE74" s="138"/>
      <c r="AF74" s="138"/>
      <c r="AG74" s="138"/>
    </row>
    <row r="75" spans="1:33">
      <c r="A75" s="120" t="s">
        <v>7</v>
      </c>
      <c r="B75" s="121" t="s">
        <v>31</v>
      </c>
      <c r="C75" s="124" t="s">
        <v>6</v>
      </c>
      <c r="D75" s="123">
        <v>1</v>
      </c>
      <c r="E75" s="189"/>
      <c r="F75" s="189"/>
      <c r="G75" s="189"/>
      <c r="H75" s="189"/>
      <c r="I75" s="138"/>
      <c r="J75" s="138"/>
      <c r="K75" s="138"/>
      <c r="L75" s="138"/>
      <c r="M75" s="138"/>
      <c r="N75" s="138"/>
      <c r="O75" s="138"/>
      <c r="P75" s="138"/>
      <c r="Q75" s="138"/>
      <c r="R75" s="138"/>
      <c r="S75" s="138"/>
      <c r="T75" s="138"/>
      <c r="U75" s="138"/>
      <c r="V75" s="138"/>
      <c r="W75" s="138"/>
      <c r="X75" s="138"/>
      <c r="Y75" s="138"/>
      <c r="Z75" s="138"/>
      <c r="AA75" s="138"/>
      <c r="AB75" s="138"/>
      <c r="AC75" s="138"/>
      <c r="AD75" s="138"/>
      <c r="AE75" s="138"/>
      <c r="AF75" s="138"/>
      <c r="AG75" s="138"/>
    </row>
    <row r="76" spans="1:33" ht="57.6">
      <c r="A76" s="120">
        <v>5</v>
      </c>
      <c r="B76" s="121" t="s">
        <v>441</v>
      </c>
      <c r="C76" s="124" t="s">
        <v>6</v>
      </c>
      <c r="D76" s="123">
        <v>1</v>
      </c>
      <c r="E76" s="189"/>
      <c r="F76" s="189"/>
      <c r="G76" s="189"/>
      <c r="H76" s="189"/>
      <c r="I76" s="138"/>
      <c r="J76" s="138"/>
      <c r="K76" s="138"/>
      <c r="L76" s="138"/>
      <c r="M76" s="138"/>
      <c r="N76" s="138"/>
      <c r="O76" s="138"/>
      <c r="P76" s="138"/>
      <c r="Q76" s="138"/>
      <c r="R76" s="138"/>
      <c r="S76" s="138"/>
      <c r="T76" s="138"/>
      <c r="U76" s="138"/>
      <c r="V76" s="138"/>
      <c r="W76" s="138"/>
      <c r="X76" s="138"/>
      <c r="Y76" s="138"/>
      <c r="Z76" s="138"/>
      <c r="AA76" s="138"/>
      <c r="AB76" s="138"/>
      <c r="AC76" s="138"/>
      <c r="AD76" s="138"/>
      <c r="AE76" s="138"/>
      <c r="AF76" s="138"/>
      <c r="AG76" s="138"/>
    </row>
    <row r="77" spans="1:33" ht="28.8">
      <c r="A77" s="120">
        <v>6</v>
      </c>
      <c r="B77" s="151" t="s">
        <v>477</v>
      </c>
      <c r="C77" s="124"/>
      <c r="D77" s="123"/>
      <c r="E77" s="189"/>
      <c r="F77" s="189"/>
      <c r="G77" s="189"/>
      <c r="H77" s="189"/>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row>
    <row r="78" spans="1:33">
      <c r="A78" s="120" t="s">
        <v>7</v>
      </c>
      <c r="B78" s="151" t="s">
        <v>451</v>
      </c>
      <c r="C78" s="124" t="s">
        <v>6</v>
      </c>
      <c r="D78" s="123">
        <v>75</v>
      </c>
      <c r="E78" s="189"/>
      <c r="F78" s="189"/>
      <c r="G78" s="189"/>
      <c r="H78" s="189"/>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row>
    <row r="79" spans="1:33">
      <c r="A79" s="120" t="s">
        <v>8</v>
      </c>
      <c r="B79" s="151" t="s">
        <v>497</v>
      </c>
      <c r="C79" s="124" t="s">
        <v>6</v>
      </c>
      <c r="D79" s="123" t="s">
        <v>409</v>
      </c>
      <c r="E79" s="189"/>
      <c r="F79" s="189"/>
      <c r="G79" s="189"/>
      <c r="H79" s="189"/>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row>
    <row r="80" spans="1:33">
      <c r="A80" s="120" t="s">
        <v>9</v>
      </c>
      <c r="B80" s="151" t="s">
        <v>495</v>
      </c>
      <c r="C80" s="124" t="s">
        <v>6</v>
      </c>
      <c r="D80" s="123" t="s">
        <v>409</v>
      </c>
      <c r="E80" s="189"/>
      <c r="F80" s="189"/>
      <c r="G80" s="189"/>
      <c r="H80" s="189"/>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row>
    <row r="81" spans="1:33">
      <c r="A81" s="120" t="s">
        <v>10</v>
      </c>
      <c r="B81" s="151" t="s">
        <v>496</v>
      </c>
      <c r="C81" s="124" t="s">
        <v>6</v>
      </c>
      <c r="D81" s="123" t="s">
        <v>409</v>
      </c>
      <c r="E81" s="189"/>
      <c r="F81" s="189"/>
      <c r="G81" s="189"/>
      <c r="H81" s="189"/>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row>
    <row r="82" spans="1:33" ht="72">
      <c r="A82" s="120">
        <v>7</v>
      </c>
      <c r="B82" s="151" t="s">
        <v>460</v>
      </c>
      <c r="C82" s="124" t="s">
        <v>6</v>
      </c>
      <c r="D82" s="123" t="s">
        <v>409</v>
      </c>
      <c r="E82" s="189"/>
      <c r="F82" s="189"/>
      <c r="G82" s="189"/>
      <c r="H82" s="189"/>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row>
    <row r="83" spans="1:33" ht="57.6">
      <c r="A83" s="120">
        <v>8</v>
      </c>
      <c r="B83" s="151" t="s">
        <v>478</v>
      </c>
      <c r="C83" s="124" t="s">
        <v>6</v>
      </c>
      <c r="D83" s="123">
        <f>D78</f>
        <v>75</v>
      </c>
      <c r="E83" s="189"/>
      <c r="F83" s="189"/>
      <c r="G83" s="189"/>
      <c r="H83" s="189"/>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row>
    <row r="84" spans="1:33" ht="57.6">
      <c r="A84" s="120">
        <v>9</v>
      </c>
      <c r="B84" s="151" t="s">
        <v>479</v>
      </c>
      <c r="C84" s="124"/>
      <c r="D84" s="123"/>
      <c r="E84" s="189"/>
      <c r="F84" s="189"/>
      <c r="G84" s="189"/>
      <c r="H84" s="189"/>
      <c r="I84" s="138"/>
      <c r="J84" s="138"/>
      <c r="K84" s="138"/>
      <c r="L84" s="138"/>
      <c r="M84" s="138"/>
      <c r="N84" s="138"/>
      <c r="O84" s="138"/>
      <c r="P84" s="138"/>
      <c r="Q84" s="138"/>
      <c r="R84" s="138"/>
      <c r="S84" s="138"/>
      <c r="T84" s="138"/>
      <c r="U84" s="138"/>
      <c r="V84" s="138"/>
      <c r="W84" s="138"/>
      <c r="X84" s="138"/>
      <c r="Y84" s="138"/>
      <c r="Z84" s="138"/>
      <c r="AA84" s="138"/>
      <c r="AB84" s="138"/>
      <c r="AC84" s="138"/>
      <c r="AD84" s="138"/>
      <c r="AE84" s="138"/>
      <c r="AF84" s="138"/>
      <c r="AG84" s="138"/>
    </row>
    <row r="85" spans="1:33">
      <c r="A85" s="120" t="s">
        <v>7</v>
      </c>
      <c r="B85" s="121" t="s">
        <v>366</v>
      </c>
      <c r="C85" s="124" t="s">
        <v>6</v>
      </c>
      <c r="D85" s="123">
        <f>D78</f>
        <v>75</v>
      </c>
      <c r="E85" s="189"/>
      <c r="F85" s="189"/>
      <c r="G85" s="189"/>
      <c r="H85" s="189"/>
      <c r="I85" s="138"/>
      <c r="J85" s="138"/>
      <c r="K85" s="138"/>
      <c r="L85" s="138"/>
      <c r="M85" s="138"/>
      <c r="N85" s="138"/>
      <c r="O85" s="138"/>
      <c r="P85" s="138"/>
      <c r="Q85" s="138"/>
      <c r="R85" s="138"/>
      <c r="S85" s="138"/>
      <c r="T85" s="138"/>
      <c r="U85" s="138"/>
      <c r="V85" s="138"/>
      <c r="W85" s="138"/>
      <c r="X85" s="138"/>
      <c r="Y85" s="138"/>
      <c r="Z85" s="138"/>
      <c r="AA85" s="138"/>
      <c r="AB85" s="138"/>
      <c r="AC85" s="138"/>
      <c r="AD85" s="138"/>
      <c r="AE85" s="138"/>
      <c r="AF85" s="138"/>
      <c r="AG85" s="138"/>
    </row>
    <row r="86" spans="1:33">
      <c r="A86" s="120" t="s">
        <v>8</v>
      </c>
      <c r="B86" s="121" t="s">
        <v>169</v>
      </c>
      <c r="C86" s="124" t="s">
        <v>6</v>
      </c>
      <c r="D86" s="123" t="s">
        <v>409</v>
      </c>
      <c r="E86" s="189"/>
      <c r="F86" s="189"/>
      <c r="G86" s="189"/>
      <c r="H86" s="189"/>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row>
    <row r="87" spans="1:33" s="152" customFormat="1">
      <c r="A87" s="141"/>
      <c r="B87" s="142" t="s">
        <v>45</v>
      </c>
      <c r="C87" s="146"/>
      <c r="D87" s="147"/>
      <c r="E87" s="148"/>
      <c r="F87" s="148"/>
      <c r="G87" s="149">
        <f>SUM(G61:G86)</f>
        <v>0</v>
      </c>
      <c r="H87" s="149">
        <f>SUM(H61:H86)</f>
        <v>0</v>
      </c>
      <c r="I87" s="138"/>
      <c r="J87" s="138"/>
      <c r="K87" s="138"/>
      <c r="L87" s="138"/>
      <c r="M87" s="138"/>
      <c r="N87" s="138"/>
      <c r="O87" s="138"/>
      <c r="P87" s="138"/>
      <c r="Q87" s="138"/>
      <c r="R87" s="138"/>
      <c r="S87" s="138"/>
      <c r="T87" s="138"/>
      <c r="U87" s="138"/>
      <c r="V87" s="138"/>
      <c r="W87" s="138"/>
      <c r="X87" s="138"/>
      <c r="Y87" s="138"/>
      <c r="Z87" s="138"/>
      <c r="AA87" s="138"/>
      <c r="AB87" s="138"/>
      <c r="AC87" s="138"/>
      <c r="AD87" s="138"/>
      <c r="AE87" s="138"/>
      <c r="AF87" s="138"/>
      <c r="AG87" s="138"/>
    </row>
    <row r="88" spans="1:33" s="138" customFormat="1">
      <c r="A88" s="130" t="s">
        <v>23</v>
      </c>
      <c r="B88" s="131" t="s">
        <v>24</v>
      </c>
      <c r="C88" s="132"/>
      <c r="D88" s="133"/>
      <c r="E88" s="144"/>
      <c r="F88" s="144"/>
      <c r="G88" s="134"/>
      <c r="H88" s="134"/>
    </row>
    <row r="89" spans="1:33" s="138" customFormat="1" ht="72">
      <c r="A89" s="120">
        <v>1</v>
      </c>
      <c r="B89" s="121" t="s">
        <v>433</v>
      </c>
      <c r="C89" s="153"/>
      <c r="D89" s="123"/>
      <c r="E89" s="189"/>
      <c r="F89" s="189"/>
      <c r="G89" s="189"/>
      <c r="H89" s="189"/>
    </row>
    <row r="90" spans="1:33" s="138" customFormat="1">
      <c r="A90" s="120" t="s">
        <v>7</v>
      </c>
      <c r="B90" s="121" t="s">
        <v>434</v>
      </c>
      <c r="C90" s="123" t="s">
        <v>55</v>
      </c>
      <c r="D90" s="123">
        <v>12</v>
      </c>
      <c r="E90" s="189"/>
      <c r="F90" s="189"/>
      <c r="G90" s="189"/>
      <c r="H90" s="189"/>
    </row>
    <row r="91" spans="1:33" s="138" customFormat="1" ht="43.2">
      <c r="A91" s="120">
        <v>2</v>
      </c>
      <c r="B91" s="121" t="s">
        <v>339</v>
      </c>
      <c r="C91" s="122"/>
      <c r="D91" s="123"/>
      <c r="E91" s="189"/>
      <c r="F91" s="189"/>
      <c r="G91" s="189"/>
      <c r="H91" s="189"/>
    </row>
    <row r="92" spans="1:33" s="138" customFormat="1">
      <c r="A92" s="120" t="s">
        <v>7</v>
      </c>
      <c r="B92" s="137" t="s">
        <v>56</v>
      </c>
      <c r="C92" s="122" t="s">
        <v>14</v>
      </c>
      <c r="D92" s="123">
        <v>6</v>
      </c>
      <c r="E92" s="189"/>
      <c r="F92" s="189"/>
      <c r="G92" s="189"/>
      <c r="H92" s="189"/>
    </row>
    <row r="93" spans="1:33" s="138" customFormat="1" ht="43.2">
      <c r="A93" s="120">
        <v>3</v>
      </c>
      <c r="B93" s="121" t="s">
        <v>226</v>
      </c>
      <c r="C93" s="122" t="s">
        <v>55</v>
      </c>
      <c r="D93" s="123">
        <v>1</v>
      </c>
      <c r="E93" s="189"/>
      <c r="F93" s="189"/>
      <c r="G93" s="189"/>
      <c r="H93" s="189"/>
    </row>
    <row r="94" spans="1:33" s="138" customFormat="1" ht="115.2">
      <c r="A94" s="120">
        <v>4</v>
      </c>
      <c r="B94" s="121" t="s">
        <v>435</v>
      </c>
      <c r="C94" s="122" t="s">
        <v>164</v>
      </c>
      <c r="D94" s="123">
        <v>3</v>
      </c>
      <c r="E94" s="189"/>
      <c r="F94" s="189"/>
      <c r="G94" s="189"/>
      <c r="H94" s="189"/>
    </row>
    <row r="95" spans="1:33" s="138" customFormat="1" ht="115.2">
      <c r="A95" s="120">
        <v>5</v>
      </c>
      <c r="B95" s="121" t="s">
        <v>445</v>
      </c>
      <c r="C95" s="122" t="s">
        <v>164</v>
      </c>
      <c r="D95" s="123">
        <v>1</v>
      </c>
      <c r="E95" s="189"/>
      <c r="F95" s="189"/>
      <c r="G95" s="189"/>
      <c r="H95" s="189"/>
    </row>
    <row r="96" spans="1:33" s="138" customFormat="1">
      <c r="A96" s="145"/>
      <c r="B96" s="145" t="s">
        <v>46</v>
      </c>
      <c r="C96" s="146"/>
      <c r="D96" s="147"/>
      <c r="E96" s="143"/>
      <c r="F96" s="143"/>
      <c r="G96" s="149">
        <f>SUM(G89:G95)</f>
        <v>0</v>
      </c>
      <c r="H96" s="149">
        <f>SUM(H89:H95)</f>
        <v>0</v>
      </c>
    </row>
    <row r="97" spans="1:8" s="138" customFormat="1">
      <c r="A97" s="130" t="s">
        <v>25</v>
      </c>
      <c r="B97" s="131" t="s">
        <v>37</v>
      </c>
      <c r="C97" s="132"/>
      <c r="D97" s="133"/>
      <c r="E97" s="144"/>
      <c r="F97" s="144"/>
      <c r="G97" s="134"/>
      <c r="H97" s="134"/>
    </row>
    <row r="98" spans="1:8" s="138" customFormat="1" ht="28.8">
      <c r="A98" s="140"/>
      <c r="B98" s="121" t="s">
        <v>38</v>
      </c>
      <c r="C98" s="124"/>
      <c r="D98" s="123"/>
      <c r="E98" s="155"/>
      <c r="F98" s="155"/>
      <c r="G98" s="136"/>
      <c r="H98" s="136"/>
    </row>
    <row r="99" spans="1:8" s="138" customFormat="1" ht="100.8">
      <c r="A99" s="120">
        <v>1</v>
      </c>
      <c r="B99" s="156" t="s">
        <v>446</v>
      </c>
      <c r="C99" s="122" t="s">
        <v>6</v>
      </c>
      <c r="D99" s="123">
        <v>45</v>
      </c>
      <c r="E99" s="189"/>
      <c r="F99" s="189"/>
      <c r="G99" s="189"/>
      <c r="H99" s="189"/>
    </row>
    <row r="100" spans="1:8" s="138" customFormat="1" ht="72">
      <c r="A100" s="120">
        <v>2</v>
      </c>
      <c r="B100" s="151" t="s">
        <v>480</v>
      </c>
      <c r="C100" s="122" t="s">
        <v>6</v>
      </c>
      <c r="D100" s="123">
        <v>6</v>
      </c>
      <c r="E100" s="189"/>
      <c r="F100" s="189"/>
      <c r="G100" s="189"/>
      <c r="H100" s="189"/>
    </row>
    <row r="101" spans="1:8" s="138" customFormat="1" ht="72">
      <c r="A101" s="120">
        <v>3</v>
      </c>
      <c r="B101" s="151" t="s">
        <v>439</v>
      </c>
      <c r="C101" s="122" t="s">
        <v>6</v>
      </c>
      <c r="D101" s="123">
        <v>3</v>
      </c>
      <c r="E101" s="189"/>
      <c r="F101" s="189"/>
      <c r="G101" s="189"/>
      <c r="H101" s="189"/>
    </row>
    <row r="102" spans="1:8" s="138" customFormat="1" ht="100.8">
      <c r="A102" s="120">
        <v>4</v>
      </c>
      <c r="B102" s="151" t="s">
        <v>452</v>
      </c>
      <c r="C102" s="122" t="s">
        <v>6</v>
      </c>
      <c r="D102" s="123">
        <v>19</v>
      </c>
      <c r="E102" s="189"/>
      <c r="F102" s="189"/>
      <c r="G102" s="189"/>
      <c r="H102" s="189"/>
    </row>
    <row r="103" spans="1:8" s="138" customFormat="1" ht="43.2">
      <c r="A103" s="120">
        <v>5</v>
      </c>
      <c r="B103" s="151" t="s">
        <v>481</v>
      </c>
      <c r="C103" s="122" t="s">
        <v>182</v>
      </c>
      <c r="D103" s="123" t="s">
        <v>409</v>
      </c>
      <c r="E103" s="189"/>
      <c r="F103" s="189"/>
      <c r="G103" s="189"/>
      <c r="H103" s="189"/>
    </row>
    <row r="104" spans="1:8" s="138" customFormat="1" ht="28.8">
      <c r="A104" s="120">
        <v>6</v>
      </c>
      <c r="B104" s="151" t="s">
        <v>461</v>
      </c>
      <c r="C104" s="122" t="s">
        <v>6</v>
      </c>
      <c r="D104" s="123" t="s">
        <v>409</v>
      </c>
      <c r="E104" s="189"/>
      <c r="F104" s="189"/>
      <c r="G104" s="189"/>
      <c r="H104" s="189"/>
    </row>
    <row r="105" spans="1:8" s="138" customFormat="1">
      <c r="A105" s="141"/>
      <c r="B105" s="145" t="s">
        <v>44</v>
      </c>
      <c r="C105" s="146"/>
      <c r="D105" s="147"/>
      <c r="E105" s="143"/>
      <c r="F105" s="143"/>
      <c r="G105" s="149">
        <f>SUM(G99:G104)</f>
        <v>0</v>
      </c>
      <c r="H105" s="149">
        <f>SUM(H99:H104)</f>
        <v>0</v>
      </c>
    </row>
    <row r="106" spans="1:8" s="138" customFormat="1">
      <c r="A106" s="130" t="s">
        <v>33</v>
      </c>
      <c r="B106" s="131" t="s">
        <v>39</v>
      </c>
      <c r="C106" s="132"/>
      <c r="D106" s="133"/>
      <c r="E106" s="157"/>
      <c r="F106" s="157"/>
      <c r="G106" s="134"/>
      <c r="H106" s="134"/>
    </row>
    <row r="107" spans="1:8" s="138" customFormat="1" ht="57.6">
      <c r="A107" s="120">
        <v>1</v>
      </c>
      <c r="B107" s="158" t="s">
        <v>147</v>
      </c>
      <c r="C107" s="124"/>
      <c r="D107" s="123"/>
      <c r="E107" s="135"/>
      <c r="F107" s="135"/>
      <c r="G107" s="154"/>
      <c r="H107" s="154"/>
    </row>
    <row r="108" spans="1:8" s="138" customFormat="1" ht="43.2">
      <c r="A108" s="120" t="s">
        <v>148</v>
      </c>
      <c r="B108" s="158" t="s">
        <v>189</v>
      </c>
      <c r="C108" s="159" t="s">
        <v>6</v>
      </c>
      <c r="D108" s="123">
        <v>16</v>
      </c>
      <c r="E108" s="189"/>
      <c r="F108" s="189"/>
      <c r="G108" s="189"/>
      <c r="H108" s="189"/>
    </row>
    <row r="109" spans="1:8" s="138" customFormat="1" ht="43.2">
      <c r="A109" s="120" t="s">
        <v>149</v>
      </c>
      <c r="B109" s="158" t="s">
        <v>190</v>
      </c>
      <c r="C109" s="159" t="s">
        <v>6</v>
      </c>
      <c r="D109" s="123">
        <v>16</v>
      </c>
      <c r="E109" s="189"/>
      <c r="F109" s="189"/>
      <c r="G109" s="189"/>
      <c r="H109" s="189"/>
    </row>
    <row r="110" spans="1:8" s="138" customFormat="1" ht="43.2">
      <c r="A110" s="120">
        <v>2</v>
      </c>
      <c r="B110" s="158" t="s">
        <v>191</v>
      </c>
      <c r="C110" s="159" t="s">
        <v>6</v>
      </c>
      <c r="D110" s="123">
        <v>16</v>
      </c>
      <c r="E110" s="189"/>
      <c r="F110" s="189"/>
      <c r="G110" s="189"/>
      <c r="H110" s="189"/>
    </row>
    <row r="111" spans="1:8" s="138" customFormat="1" ht="28.8">
      <c r="A111" s="120" t="s">
        <v>7</v>
      </c>
      <c r="B111" s="158" t="s">
        <v>330</v>
      </c>
      <c r="C111" s="159"/>
      <c r="D111" s="123"/>
      <c r="E111" s="189"/>
      <c r="F111" s="189"/>
      <c r="G111" s="189"/>
      <c r="H111" s="189"/>
    </row>
    <row r="112" spans="1:8" s="138" customFormat="1" ht="28.8">
      <c r="A112" s="120"/>
      <c r="B112" s="158" t="s">
        <v>318</v>
      </c>
      <c r="C112" s="159"/>
      <c r="D112" s="123"/>
      <c r="E112" s="189"/>
      <c r="F112" s="189"/>
      <c r="G112" s="189"/>
      <c r="H112" s="189"/>
    </row>
    <row r="113" spans="1:8" s="138" customFormat="1" ht="28.8">
      <c r="A113" s="120"/>
      <c r="B113" s="158" t="s">
        <v>319</v>
      </c>
      <c r="C113" s="159"/>
      <c r="D113" s="123"/>
      <c r="E113" s="189"/>
      <c r="F113" s="189"/>
      <c r="G113" s="189"/>
      <c r="H113" s="189"/>
    </row>
    <row r="114" spans="1:8" s="138" customFormat="1">
      <c r="A114" s="120"/>
      <c r="B114" s="158" t="s">
        <v>320</v>
      </c>
      <c r="C114" s="159"/>
      <c r="D114" s="123"/>
      <c r="E114" s="189"/>
      <c r="F114" s="189"/>
      <c r="G114" s="189"/>
      <c r="H114" s="189"/>
    </row>
    <row r="115" spans="1:8" s="138" customFormat="1" ht="28.8">
      <c r="A115" s="120"/>
      <c r="B115" s="158" t="s">
        <v>321</v>
      </c>
      <c r="C115" s="159"/>
      <c r="D115" s="123"/>
      <c r="E115" s="189"/>
      <c r="F115" s="189"/>
      <c r="G115" s="189"/>
      <c r="H115" s="189"/>
    </row>
    <row r="116" spans="1:8" s="138" customFormat="1" ht="28.8">
      <c r="A116" s="120" t="s">
        <v>8</v>
      </c>
      <c r="B116" s="160" t="s">
        <v>440</v>
      </c>
      <c r="C116" s="159"/>
      <c r="D116" s="123"/>
      <c r="E116" s="189"/>
      <c r="F116" s="189"/>
      <c r="G116" s="189"/>
      <c r="H116" s="189"/>
    </row>
    <row r="117" spans="1:8" s="138" customFormat="1">
      <c r="A117" s="120"/>
      <c r="B117" s="158" t="s">
        <v>322</v>
      </c>
      <c r="C117" s="159"/>
      <c r="D117" s="123"/>
      <c r="E117" s="189"/>
      <c r="F117" s="189"/>
      <c r="G117" s="189"/>
      <c r="H117" s="189"/>
    </row>
    <row r="118" spans="1:8" s="138" customFormat="1">
      <c r="A118" s="120"/>
      <c r="B118" s="158" t="s">
        <v>323</v>
      </c>
      <c r="C118" s="159"/>
      <c r="D118" s="123"/>
      <c r="E118" s="189"/>
      <c r="F118" s="189"/>
      <c r="G118" s="189"/>
      <c r="H118" s="189"/>
    </row>
    <row r="119" spans="1:8" s="138" customFormat="1">
      <c r="A119" s="120"/>
      <c r="B119" s="158" t="s">
        <v>324</v>
      </c>
      <c r="C119" s="159"/>
      <c r="D119" s="123"/>
      <c r="E119" s="189"/>
      <c r="F119" s="189"/>
      <c r="G119" s="189"/>
      <c r="H119" s="189"/>
    </row>
    <row r="120" spans="1:8" s="138" customFormat="1">
      <c r="A120" s="120"/>
      <c r="B120" s="158" t="s">
        <v>325</v>
      </c>
      <c r="C120" s="159"/>
      <c r="D120" s="123"/>
      <c r="E120" s="189"/>
      <c r="F120" s="189"/>
      <c r="G120" s="189"/>
      <c r="H120" s="189"/>
    </row>
    <row r="121" spans="1:8" s="138" customFormat="1">
      <c r="A121" s="120"/>
      <c r="B121" s="158" t="s">
        <v>326</v>
      </c>
      <c r="C121" s="159"/>
      <c r="D121" s="123"/>
      <c r="E121" s="189"/>
      <c r="F121" s="189"/>
      <c r="G121" s="189"/>
      <c r="H121" s="189"/>
    </row>
    <row r="122" spans="1:8" s="138" customFormat="1">
      <c r="A122" s="120"/>
      <c r="B122" s="158" t="s">
        <v>327</v>
      </c>
      <c r="C122" s="159"/>
      <c r="D122" s="123"/>
      <c r="E122" s="189"/>
      <c r="F122" s="189"/>
      <c r="G122" s="189"/>
      <c r="H122" s="189"/>
    </row>
    <row r="123" spans="1:8" s="138" customFormat="1">
      <c r="A123" s="120"/>
      <c r="B123" s="158" t="s">
        <v>328</v>
      </c>
      <c r="C123" s="159"/>
      <c r="D123" s="123"/>
      <c r="E123" s="189"/>
      <c r="F123" s="189"/>
      <c r="G123" s="189"/>
      <c r="H123" s="189"/>
    </row>
    <row r="124" spans="1:8" s="138" customFormat="1">
      <c r="A124" s="120"/>
      <c r="B124" s="158" t="s">
        <v>329</v>
      </c>
      <c r="C124" s="159"/>
      <c r="D124" s="123"/>
      <c r="E124" s="189"/>
      <c r="F124" s="189"/>
      <c r="G124" s="189"/>
      <c r="H124" s="189"/>
    </row>
    <row r="125" spans="1:8" s="138" customFormat="1">
      <c r="A125" s="103" t="s">
        <v>9</v>
      </c>
      <c r="B125" s="158" t="s">
        <v>331</v>
      </c>
      <c r="C125" s="159"/>
      <c r="D125" s="123"/>
      <c r="E125" s="189"/>
      <c r="F125" s="189"/>
      <c r="G125" s="189"/>
      <c r="H125" s="189"/>
    </row>
    <row r="126" spans="1:8" s="138" customFormat="1">
      <c r="A126" s="103" t="s">
        <v>150</v>
      </c>
      <c r="B126" s="158" t="s">
        <v>332</v>
      </c>
      <c r="C126" s="159" t="s">
        <v>6</v>
      </c>
      <c r="D126" s="123">
        <f>D99+D100+D101+D102</f>
        <v>73</v>
      </c>
      <c r="E126" s="189"/>
      <c r="F126" s="189"/>
      <c r="G126" s="189"/>
      <c r="H126" s="189"/>
    </row>
    <row r="127" spans="1:8" s="138" customFormat="1">
      <c r="A127" s="103" t="s">
        <v>151</v>
      </c>
      <c r="B127" s="158" t="s">
        <v>333</v>
      </c>
      <c r="C127" s="159" t="s">
        <v>6</v>
      </c>
      <c r="D127" s="123">
        <f>20</f>
        <v>20</v>
      </c>
      <c r="E127" s="189"/>
      <c r="F127" s="189"/>
      <c r="G127" s="189"/>
      <c r="H127" s="189"/>
    </row>
    <row r="128" spans="1:8" s="138" customFormat="1">
      <c r="A128" s="103" t="s">
        <v>152</v>
      </c>
      <c r="B128" s="158" t="s">
        <v>334</v>
      </c>
      <c r="C128" s="159" t="s">
        <v>6</v>
      </c>
      <c r="D128" s="123">
        <f>(D48+D49)</f>
        <v>19</v>
      </c>
      <c r="E128" s="189"/>
      <c r="F128" s="189"/>
      <c r="G128" s="189"/>
      <c r="H128" s="189"/>
    </row>
    <row r="129" spans="1:8" s="138" customFormat="1">
      <c r="A129" s="103" t="s">
        <v>335</v>
      </c>
      <c r="B129" s="158" t="s">
        <v>336</v>
      </c>
      <c r="C129" s="159" t="s">
        <v>6</v>
      </c>
      <c r="D129" s="123">
        <v>1</v>
      </c>
      <c r="E129" s="189"/>
      <c r="F129" s="189"/>
      <c r="G129" s="189"/>
      <c r="H129" s="189"/>
    </row>
    <row r="130" spans="1:8" s="138" customFormat="1" ht="72">
      <c r="A130" s="120">
        <v>3</v>
      </c>
      <c r="B130" s="158" t="s">
        <v>153</v>
      </c>
      <c r="C130" s="159" t="s">
        <v>6</v>
      </c>
      <c r="D130" s="123">
        <v>24</v>
      </c>
      <c r="E130" s="189"/>
      <c r="F130" s="189"/>
      <c r="G130" s="189"/>
      <c r="H130" s="189"/>
    </row>
    <row r="131" spans="1:8" s="138" customFormat="1" ht="57.6">
      <c r="A131" s="120">
        <v>4</v>
      </c>
      <c r="B131" s="158" t="s">
        <v>170</v>
      </c>
      <c r="C131" s="159" t="s">
        <v>6</v>
      </c>
      <c r="D131" s="123">
        <v>20</v>
      </c>
      <c r="E131" s="189"/>
      <c r="F131" s="189"/>
      <c r="G131" s="189"/>
      <c r="H131" s="189"/>
    </row>
    <row r="132" spans="1:8" s="138" customFormat="1" ht="28.8">
      <c r="A132" s="120">
        <v>5</v>
      </c>
      <c r="B132" s="158" t="s">
        <v>145</v>
      </c>
      <c r="C132" s="159" t="s">
        <v>6</v>
      </c>
      <c r="D132" s="123">
        <v>12</v>
      </c>
      <c r="E132" s="189"/>
      <c r="F132" s="189"/>
      <c r="G132" s="189"/>
      <c r="H132" s="189"/>
    </row>
    <row r="133" spans="1:8" s="138" customFormat="1">
      <c r="A133" s="141"/>
      <c r="B133" s="142" t="s">
        <v>43</v>
      </c>
      <c r="C133" s="146"/>
      <c r="D133" s="147"/>
      <c r="E133" s="148"/>
      <c r="F133" s="148"/>
      <c r="G133" s="149">
        <f>SUM(G108:G132)</f>
        <v>0</v>
      </c>
      <c r="H133" s="149">
        <f>SUM(H108:H132)</f>
        <v>0</v>
      </c>
    </row>
    <row r="134" spans="1:8" s="138" customFormat="1">
      <c r="A134" s="161" t="s">
        <v>35</v>
      </c>
      <c r="B134" s="162" t="s">
        <v>450</v>
      </c>
      <c r="C134" s="115"/>
      <c r="D134" s="163"/>
      <c r="E134" s="164"/>
      <c r="F134" s="164"/>
      <c r="G134" s="165"/>
      <c r="H134" s="165"/>
    </row>
    <row r="135" spans="1:8" s="138" customFormat="1" ht="144">
      <c r="A135" s="120">
        <v>1</v>
      </c>
      <c r="B135" s="158" t="s">
        <v>471</v>
      </c>
      <c r="C135" s="159"/>
      <c r="D135" s="123"/>
      <c r="E135" s="135"/>
      <c r="F135" s="135"/>
      <c r="G135" s="136"/>
      <c r="H135" s="136"/>
    </row>
    <row r="136" spans="1:8" s="138" customFormat="1">
      <c r="A136" s="120" t="s">
        <v>7</v>
      </c>
      <c r="B136" s="158" t="s">
        <v>453</v>
      </c>
      <c r="C136" s="159" t="s">
        <v>40</v>
      </c>
      <c r="D136" s="123">
        <v>1</v>
      </c>
      <c r="E136" s="189"/>
      <c r="F136" s="189"/>
      <c r="G136" s="189"/>
      <c r="H136" s="189"/>
    </row>
    <row r="137" spans="1:8" s="138" customFormat="1" ht="86.4">
      <c r="A137" s="120">
        <v>2</v>
      </c>
      <c r="B137" s="158" t="s">
        <v>463</v>
      </c>
      <c r="C137" s="159" t="s">
        <v>40</v>
      </c>
      <c r="D137" s="123">
        <v>1</v>
      </c>
      <c r="E137" s="189"/>
      <c r="F137" s="189"/>
      <c r="G137" s="189"/>
      <c r="H137" s="189"/>
    </row>
    <row r="138" spans="1:8" s="138" customFormat="1">
      <c r="A138" s="120">
        <v>3</v>
      </c>
      <c r="B138" s="158" t="s">
        <v>34</v>
      </c>
      <c r="C138" s="159" t="s">
        <v>40</v>
      </c>
      <c r="D138" s="123" t="s">
        <v>409</v>
      </c>
      <c r="E138" s="189"/>
      <c r="F138" s="189"/>
      <c r="G138" s="189"/>
      <c r="H138" s="189"/>
    </row>
    <row r="139" spans="1:8" s="138" customFormat="1" ht="57.6">
      <c r="A139" s="120">
        <v>4</v>
      </c>
      <c r="B139" s="158" t="s">
        <v>464</v>
      </c>
      <c r="C139" s="159" t="s">
        <v>40</v>
      </c>
      <c r="D139" s="123" t="s">
        <v>409</v>
      </c>
      <c r="E139" s="189"/>
      <c r="F139" s="189"/>
      <c r="G139" s="189"/>
      <c r="H139" s="189"/>
    </row>
    <row r="140" spans="1:8" s="138" customFormat="1" ht="57.6">
      <c r="A140" s="120">
        <v>5</v>
      </c>
      <c r="B140" s="158" t="s">
        <v>472</v>
      </c>
      <c r="C140" s="159" t="s">
        <v>40</v>
      </c>
      <c r="D140" s="123" t="s">
        <v>409</v>
      </c>
      <c r="E140" s="189"/>
      <c r="F140" s="189"/>
      <c r="G140" s="189"/>
      <c r="H140" s="189"/>
    </row>
    <row r="141" spans="1:8" s="138" customFormat="1" ht="43.2">
      <c r="A141" s="120">
        <v>6</v>
      </c>
      <c r="B141" s="158" t="s">
        <v>473</v>
      </c>
      <c r="C141" s="159" t="s">
        <v>40</v>
      </c>
      <c r="D141" s="123" t="s">
        <v>409</v>
      </c>
      <c r="E141" s="189"/>
      <c r="F141" s="189"/>
      <c r="G141" s="189"/>
      <c r="H141" s="189"/>
    </row>
    <row r="142" spans="1:8" s="138" customFormat="1" ht="57.6">
      <c r="A142" s="120">
        <v>7</v>
      </c>
      <c r="B142" s="158" t="s">
        <v>465</v>
      </c>
      <c r="C142" s="159" t="s">
        <v>40</v>
      </c>
      <c r="D142" s="123" t="s">
        <v>409</v>
      </c>
      <c r="E142" s="189"/>
      <c r="F142" s="189"/>
      <c r="G142" s="189"/>
      <c r="H142" s="189"/>
    </row>
    <row r="143" spans="1:8" s="138" customFormat="1" ht="57.6">
      <c r="A143" s="120">
        <v>8</v>
      </c>
      <c r="B143" s="158" t="s">
        <v>482</v>
      </c>
      <c r="C143" s="159" t="s">
        <v>40</v>
      </c>
      <c r="D143" s="123">
        <v>5</v>
      </c>
      <c r="E143" s="189"/>
      <c r="F143" s="189"/>
      <c r="G143" s="189"/>
      <c r="H143" s="189"/>
    </row>
    <row r="144" spans="1:8" s="138" customFormat="1" ht="43.2">
      <c r="A144" s="120">
        <v>9</v>
      </c>
      <c r="B144" s="158" t="s">
        <v>466</v>
      </c>
      <c r="C144" s="159" t="s">
        <v>40</v>
      </c>
      <c r="D144" s="123">
        <v>20</v>
      </c>
      <c r="E144" s="189"/>
      <c r="F144" s="189"/>
      <c r="G144" s="189"/>
      <c r="H144" s="189"/>
    </row>
    <row r="145" spans="1:8" s="138" customFormat="1" ht="86.4">
      <c r="A145" s="120">
        <v>10</v>
      </c>
      <c r="B145" s="158" t="s">
        <v>483</v>
      </c>
      <c r="C145" s="159" t="s">
        <v>40</v>
      </c>
      <c r="D145" s="123">
        <v>5</v>
      </c>
      <c r="E145" s="189"/>
      <c r="F145" s="189"/>
      <c r="G145" s="189"/>
      <c r="H145" s="189"/>
    </row>
    <row r="146" spans="1:8" s="138" customFormat="1" ht="57.6">
      <c r="A146" s="120">
        <v>11</v>
      </c>
      <c r="B146" s="158" t="s">
        <v>467</v>
      </c>
      <c r="C146" s="159" t="s">
        <v>40</v>
      </c>
      <c r="D146" s="123">
        <v>20</v>
      </c>
      <c r="E146" s="189"/>
      <c r="F146" s="189"/>
      <c r="G146" s="189"/>
      <c r="H146" s="189"/>
    </row>
    <row r="147" spans="1:8" s="138" customFormat="1" ht="43.2">
      <c r="A147" s="120">
        <v>12</v>
      </c>
      <c r="B147" s="158" t="s">
        <v>468</v>
      </c>
      <c r="C147" s="159" t="s">
        <v>14</v>
      </c>
      <c r="D147" s="123">
        <v>20</v>
      </c>
      <c r="E147" s="189"/>
      <c r="F147" s="189"/>
      <c r="G147" s="189"/>
      <c r="H147" s="189"/>
    </row>
    <row r="148" spans="1:8" s="138" customFormat="1" ht="86.4">
      <c r="A148" s="120">
        <v>13</v>
      </c>
      <c r="B148" s="166" t="s">
        <v>352</v>
      </c>
      <c r="C148" s="159" t="s">
        <v>14</v>
      </c>
      <c r="D148" s="123">
        <v>1500</v>
      </c>
      <c r="E148" s="189"/>
      <c r="F148" s="189"/>
      <c r="G148" s="189"/>
      <c r="H148" s="189"/>
    </row>
    <row r="149" spans="1:8" s="138" customFormat="1" ht="100.8">
      <c r="A149" s="120">
        <v>14</v>
      </c>
      <c r="B149" s="158" t="s">
        <v>469</v>
      </c>
      <c r="C149" s="159"/>
      <c r="D149" s="123"/>
      <c r="E149" s="189"/>
      <c r="F149" s="189"/>
      <c r="G149" s="189"/>
      <c r="H149" s="189"/>
    </row>
    <row r="150" spans="1:8" s="138" customFormat="1">
      <c r="A150" s="120" t="s">
        <v>7</v>
      </c>
      <c r="B150" s="158" t="s">
        <v>470</v>
      </c>
      <c r="C150" s="159" t="s">
        <v>14</v>
      </c>
      <c r="D150" s="123">
        <v>24</v>
      </c>
      <c r="E150" s="189"/>
      <c r="F150" s="189"/>
      <c r="G150" s="189"/>
      <c r="H150" s="189"/>
    </row>
    <row r="151" spans="1:8" s="138" customFormat="1" ht="28.8">
      <c r="A151" s="120">
        <v>15</v>
      </c>
      <c r="B151" s="158" t="s">
        <v>184</v>
      </c>
      <c r="C151" s="159"/>
      <c r="D151" s="123"/>
      <c r="E151" s="189"/>
      <c r="F151" s="189"/>
      <c r="G151" s="189"/>
      <c r="H151" s="189"/>
    </row>
    <row r="152" spans="1:8" s="138" customFormat="1">
      <c r="A152" s="120" t="s">
        <v>7</v>
      </c>
      <c r="B152" s="158" t="s">
        <v>163</v>
      </c>
      <c r="C152" s="159" t="s">
        <v>14</v>
      </c>
      <c r="D152" s="123">
        <v>50</v>
      </c>
      <c r="E152" s="189"/>
      <c r="F152" s="189"/>
      <c r="G152" s="189"/>
      <c r="H152" s="189"/>
    </row>
    <row r="153" spans="1:8" s="138" customFormat="1">
      <c r="A153" s="141"/>
      <c r="B153" s="142" t="s">
        <v>50</v>
      </c>
      <c r="C153" s="146"/>
      <c r="D153" s="147"/>
      <c r="E153" s="148"/>
      <c r="F153" s="148"/>
      <c r="G153" s="149">
        <f>SUM(G136:G152)</f>
        <v>0</v>
      </c>
      <c r="H153" s="149">
        <f>SUM(H136:H152)</f>
        <v>0</v>
      </c>
    </row>
    <row r="154" spans="1:8" s="138" customFormat="1">
      <c r="A154" s="161" t="s">
        <v>36</v>
      </c>
      <c r="B154" s="167" t="s">
        <v>49</v>
      </c>
      <c r="C154" s="115"/>
      <c r="D154" s="115"/>
      <c r="E154" s="164"/>
      <c r="F154" s="164"/>
      <c r="G154" s="168"/>
      <c r="H154" s="168"/>
    </row>
    <row r="155" spans="1:8" s="138" customFormat="1" ht="72">
      <c r="A155" s="120">
        <v>1</v>
      </c>
      <c r="B155" s="170" t="s">
        <v>491</v>
      </c>
      <c r="C155" s="159" t="s">
        <v>40</v>
      </c>
      <c r="D155" s="123">
        <v>1</v>
      </c>
      <c r="E155" s="189"/>
      <c r="F155" s="189"/>
      <c r="G155" s="189"/>
      <c r="H155" s="189"/>
    </row>
    <row r="156" spans="1:8" s="138" customFormat="1" ht="45.6" customHeight="1">
      <c r="A156" s="120">
        <v>2</v>
      </c>
      <c r="B156" s="158" t="s">
        <v>487</v>
      </c>
      <c r="C156" s="159" t="s">
        <v>40</v>
      </c>
      <c r="D156" s="123">
        <v>1</v>
      </c>
      <c r="E156" s="189"/>
      <c r="F156" s="189"/>
      <c r="G156" s="189"/>
      <c r="H156" s="189"/>
    </row>
    <row r="157" spans="1:8" s="138" customFormat="1" ht="57.6">
      <c r="A157" s="120">
        <v>3</v>
      </c>
      <c r="B157" s="158" t="s">
        <v>488</v>
      </c>
      <c r="C157" s="159" t="s">
        <v>40</v>
      </c>
      <c r="D157" s="123">
        <v>2</v>
      </c>
      <c r="E157" s="189"/>
      <c r="F157" s="189"/>
      <c r="G157" s="189"/>
      <c r="H157" s="189"/>
    </row>
    <row r="158" spans="1:8" s="138" customFormat="1" ht="57.6">
      <c r="A158" s="120">
        <v>4</v>
      </c>
      <c r="B158" s="158" t="s">
        <v>489</v>
      </c>
      <c r="C158" s="159" t="s">
        <v>40</v>
      </c>
      <c r="D158" s="123">
        <v>1</v>
      </c>
      <c r="E158" s="189"/>
      <c r="F158" s="189"/>
      <c r="G158" s="189"/>
      <c r="H158" s="189"/>
    </row>
    <row r="159" spans="1:8" s="138" customFormat="1" ht="43.2">
      <c r="A159" s="169">
        <v>5</v>
      </c>
      <c r="B159" s="173" t="s">
        <v>436</v>
      </c>
      <c r="C159" s="171" t="s">
        <v>40</v>
      </c>
      <c r="D159" s="172">
        <v>15</v>
      </c>
      <c r="E159" s="189"/>
      <c r="F159" s="189"/>
      <c r="G159" s="189"/>
      <c r="H159" s="189"/>
    </row>
    <row r="160" spans="1:8" s="138" customFormat="1" ht="28.8">
      <c r="A160" s="169">
        <v>6</v>
      </c>
      <c r="B160" s="174" t="s">
        <v>437</v>
      </c>
      <c r="C160" s="171" t="s">
        <v>40</v>
      </c>
      <c r="D160" s="172" t="s">
        <v>409</v>
      </c>
      <c r="E160" s="189"/>
      <c r="F160" s="189"/>
      <c r="G160" s="189"/>
      <c r="H160" s="189"/>
    </row>
    <row r="161" spans="1:8" s="138" customFormat="1" ht="43.2">
      <c r="A161" s="169">
        <v>7</v>
      </c>
      <c r="B161" s="175" t="s">
        <v>438</v>
      </c>
      <c r="C161" s="171" t="s">
        <v>40</v>
      </c>
      <c r="D161" s="172">
        <v>17</v>
      </c>
      <c r="E161" s="189"/>
      <c r="F161" s="189"/>
      <c r="G161" s="189"/>
      <c r="H161" s="189"/>
    </row>
    <row r="162" spans="1:8" s="138" customFormat="1" ht="43.2">
      <c r="A162" s="169">
        <v>8</v>
      </c>
      <c r="B162" s="175" t="s">
        <v>454</v>
      </c>
      <c r="C162" s="171" t="s">
        <v>40</v>
      </c>
      <c r="D162" s="172">
        <v>70</v>
      </c>
      <c r="E162" s="189"/>
      <c r="F162" s="189"/>
      <c r="G162" s="189"/>
      <c r="H162" s="189"/>
    </row>
    <row r="163" spans="1:8" s="138" customFormat="1" ht="43.2">
      <c r="A163" s="120">
        <v>9</v>
      </c>
      <c r="B163" s="158" t="s">
        <v>486</v>
      </c>
      <c r="C163" s="159" t="s">
        <v>40</v>
      </c>
      <c r="D163" s="123" t="s">
        <v>409</v>
      </c>
      <c r="E163" s="189"/>
      <c r="F163" s="189"/>
      <c r="G163" s="189"/>
      <c r="H163" s="189"/>
    </row>
    <row r="164" spans="1:8" s="138" customFormat="1" ht="86.4">
      <c r="A164" s="120">
        <v>10</v>
      </c>
      <c r="B164" s="166" t="s">
        <v>360</v>
      </c>
      <c r="C164" s="159" t="s">
        <v>14</v>
      </c>
      <c r="D164" s="123">
        <v>2500</v>
      </c>
      <c r="E164" s="189"/>
      <c r="F164" s="189"/>
      <c r="G164" s="189"/>
      <c r="H164" s="189"/>
    </row>
    <row r="165" spans="1:8" s="138" customFormat="1" ht="28.8">
      <c r="A165" s="120">
        <v>11</v>
      </c>
      <c r="B165" s="158" t="s">
        <v>184</v>
      </c>
      <c r="C165" s="159"/>
      <c r="D165" s="123"/>
      <c r="E165" s="189"/>
      <c r="F165" s="189"/>
      <c r="G165" s="189"/>
      <c r="H165" s="189"/>
    </row>
    <row r="166" spans="1:8" s="138" customFormat="1">
      <c r="A166" s="120" t="s">
        <v>7</v>
      </c>
      <c r="B166" s="158" t="s">
        <v>163</v>
      </c>
      <c r="C166" s="159" t="s">
        <v>14</v>
      </c>
      <c r="D166" s="123">
        <v>150</v>
      </c>
      <c r="E166" s="189"/>
      <c r="F166" s="189"/>
      <c r="G166" s="189"/>
      <c r="H166" s="189"/>
    </row>
    <row r="167" spans="1:8" s="138" customFormat="1">
      <c r="A167" s="141"/>
      <c r="B167" s="142" t="s">
        <v>51</v>
      </c>
      <c r="C167" s="146"/>
      <c r="D167" s="147"/>
      <c r="E167" s="148"/>
      <c r="F167" s="148"/>
      <c r="G167" s="149">
        <f>SUM(G155:G166)</f>
        <v>0</v>
      </c>
      <c r="H167" s="149">
        <f>SUM(H155:H166)</f>
        <v>0</v>
      </c>
    </row>
    <row r="168" spans="1:8" s="177" customFormat="1">
      <c r="A168" s="130" t="s">
        <v>143</v>
      </c>
      <c r="B168" s="131" t="s">
        <v>268</v>
      </c>
      <c r="C168" s="132"/>
      <c r="D168" s="133"/>
      <c r="E168" s="144"/>
      <c r="F168" s="144"/>
      <c r="G168" s="134"/>
      <c r="H168" s="134"/>
    </row>
    <row r="169" spans="1:8" s="138" customFormat="1" ht="43.2">
      <c r="A169" s="169">
        <v>1</v>
      </c>
      <c r="B169" s="166" t="s">
        <v>458</v>
      </c>
      <c r="C169" s="176" t="s">
        <v>40</v>
      </c>
      <c r="D169" s="172">
        <v>1</v>
      </c>
      <c r="E169" s="189"/>
      <c r="F169" s="189"/>
      <c r="G169" s="189"/>
      <c r="H169" s="189"/>
    </row>
    <row r="170" spans="1:8" s="138" customFormat="1" ht="57.6">
      <c r="A170" s="169">
        <v>2</v>
      </c>
      <c r="B170" s="166" t="s">
        <v>455</v>
      </c>
      <c r="C170" s="176" t="s">
        <v>40</v>
      </c>
      <c r="D170" s="172">
        <v>1</v>
      </c>
      <c r="E170" s="189"/>
      <c r="F170" s="189"/>
      <c r="G170" s="189"/>
      <c r="H170" s="189"/>
    </row>
    <row r="171" spans="1:8" s="138" customFormat="1" ht="28.8">
      <c r="A171" s="169">
        <v>3</v>
      </c>
      <c r="B171" s="166" t="s">
        <v>456</v>
      </c>
      <c r="C171" s="176" t="s">
        <v>40</v>
      </c>
      <c r="D171" s="172">
        <v>1</v>
      </c>
      <c r="E171" s="189"/>
      <c r="F171" s="189"/>
      <c r="G171" s="189"/>
      <c r="H171" s="189"/>
    </row>
    <row r="172" spans="1:8" s="138" customFormat="1" ht="43.2">
      <c r="A172" s="169">
        <v>4</v>
      </c>
      <c r="B172" s="166" t="s">
        <v>457</v>
      </c>
      <c r="C172" s="176" t="s">
        <v>40</v>
      </c>
      <c r="D172" s="172">
        <v>20</v>
      </c>
      <c r="E172" s="189"/>
      <c r="F172" s="189"/>
      <c r="G172" s="189"/>
      <c r="H172" s="189"/>
    </row>
    <row r="173" spans="1:8" s="138" customFormat="1" ht="86.4">
      <c r="A173" s="169">
        <v>5</v>
      </c>
      <c r="B173" s="166" t="s">
        <v>490</v>
      </c>
      <c r="C173" s="176" t="s">
        <v>270</v>
      </c>
      <c r="D173" s="172">
        <v>1200</v>
      </c>
      <c r="E173" s="189"/>
      <c r="F173" s="189"/>
      <c r="G173" s="189"/>
      <c r="H173" s="189"/>
    </row>
    <row r="174" spans="1:8">
      <c r="A174" s="178"/>
      <c r="B174" s="179" t="s">
        <v>316</v>
      </c>
      <c r="C174" s="146"/>
      <c r="D174" s="147"/>
      <c r="E174" s="148"/>
      <c r="F174" s="148"/>
      <c r="G174" s="149">
        <f>SUM(G169:G173)</f>
        <v>0</v>
      </c>
      <c r="H174" s="149">
        <f>SUM(H169:H173)</f>
        <v>0</v>
      </c>
    </row>
    <row r="175" spans="1:8" s="177" customFormat="1">
      <c r="A175" s="130" t="s">
        <v>109</v>
      </c>
      <c r="B175" s="131" t="s">
        <v>142</v>
      </c>
      <c r="C175" s="132"/>
      <c r="D175" s="133"/>
      <c r="E175" s="144"/>
      <c r="F175" s="144"/>
      <c r="G175" s="134"/>
      <c r="H175" s="134"/>
    </row>
    <row r="176" spans="1:8" s="138" customFormat="1" ht="129.6">
      <c r="A176" s="169">
        <v>1</v>
      </c>
      <c r="B176" s="166" t="s">
        <v>484</v>
      </c>
      <c r="C176" s="176" t="s">
        <v>6</v>
      </c>
      <c r="D176" s="172">
        <v>3</v>
      </c>
      <c r="E176" s="189"/>
      <c r="F176" s="189"/>
      <c r="G176" s="189"/>
      <c r="H176" s="189"/>
    </row>
    <row r="177" spans="1:8" s="138" customFormat="1" ht="43.2">
      <c r="A177" s="169">
        <v>2</v>
      </c>
      <c r="B177" s="166" t="s">
        <v>485</v>
      </c>
      <c r="C177" s="176" t="s">
        <v>14</v>
      </c>
      <c r="D177" s="172">
        <v>150</v>
      </c>
      <c r="E177" s="189"/>
      <c r="F177" s="189"/>
      <c r="G177" s="189"/>
      <c r="H177" s="189"/>
    </row>
    <row r="178" spans="1:8" s="138" customFormat="1" ht="28.8">
      <c r="A178" s="169">
        <v>3</v>
      </c>
      <c r="B178" s="166" t="s">
        <v>139</v>
      </c>
      <c r="C178" s="176" t="s">
        <v>6</v>
      </c>
      <c r="D178" s="172">
        <v>15</v>
      </c>
      <c r="E178" s="189"/>
      <c r="F178" s="189"/>
      <c r="G178" s="189"/>
      <c r="H178" s="189"/>
    </row>
    <row r="179" spans="1:8" s="138" customFormat="1" ht="28.8">
      <c r="A179" s="169">
        <v>4</v>
      </c>
      <c r="B179" s="166" t="s">
        <v>140</v>
      </c>
      <c r="C179" s="176" t="s">
        <v>6</v>
      </c>
      <c r="D179" s="172">
        <v>15</v>
      </c>
      <c r="E179" s="189"/>
      <c r="F179" s="189"/>
      <c r="G179" s="189"/>
      <c r="H179" s="189"/>
    </row>
    <row r="180" spans="1:8" s="138" customFormat="1" ht="51" customHeight="1">
      <c r="A180" s="169">
        <v>5</v>
      </c>
      <c r="B180" s="166" t="s">
        <v>141</v>
      </c>
      <c r="C180" s="176" t="s">
        <v>6</v>
      </c>
      <c r="D180" s="172">
        <v>3</v>
      </c>
      <c r="E180" s="189"/>
      <c r="F180" s="189"/>
      <c r="G180" s="189"/>
      <c r="H180" s="189"/>
    </row>
    <row r="181" spans="1:8" s="138" customFormat="1" ht="28.8">
      <c r="A181" s="169">
        <v>6</v>
      </c>
      <c r="B181" s="166" t="s">
        <v>341</v>
      </c>
      <c r="C181" s="176" t="s">
        <v>6</v>
      </c>
      <c r="D181" s="172">
        <v>3</v>
      </c>
      <c r="E181" s="189"/>
      <c r="F181" s="189"/>
      <c r="G181" s="189"/>
      <c r="H181" s="189"/>
    </row>
    <row r="182" spans="1:8" s="138" customFormat="1" ht="45.6" customHeight="1">
      <c r="A182" s="169">
        <v>7</v>
      </c>
      <c r="B182" s="166" t="s">
        <v>342</v>
      </c>
      <c r="C182" s="176" t="s">
        <v>6</v>
      </c>
      <c r="D182" s="172">
        <v>3</v>
      </c>
      <c r="E182" s="189"/>
      <c r="F182" s="189"/>
      <c r="G182" s="189"/>
      <c r="H182" s="189"/>
    </row>
    <row r="183" spans="1:8">
      <c r="A183" s="178"/>
      <c r="B183" s="179" t="s">
        <v>144</v>
      </c>
      <c r="C183" s="146"/>
      <c r="D183" s="147"/>
      <c r="E183" s="148"/>
      <c r="F183" s="148"/>
      <c r="G183" s="149">
        <f>SUM(G176:G182)</f>
        <v>0</v>
      </c>
      <c r="H183" s="149">
        <f>SUM(H176:H182)</f>
        <v>0</v>
      </c>
    </row>
  </sheetData>
  <mergeCells count="2">
    <mergeCell ref="A1:H1"/>
    <mergeCell ref="A2:H2"/>
  </mergeCells>
  <pageMargins left="0.25" right="0.25" top="0.75" bottom="0.75" header="0.3" footer="0.3"/>
  <pageSetup paperSize="9" scale="22" fitToHeight="0" orientation="portrait" r:id="rId1"/>
  <rowBreaks count="3" manualBreakCount="3">
    <brk id="59" max="16383" man="1"/>
    <brk id="127" max="16383" man="1"/>
    <brk id="1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pageSetUpPr fitToPage="1"/>
  </sheetPr>
  <dimension ref="A1:HE432"/>
  <sheetViews>
    <sheetView view="pageBreakPreview" zoomScale="85" zoomScaleNormal="40" zoomScaleSheetLayoutView="85" workbookViewId="0">
      <pane xSplit="3" ySplit="3" topLeftCell="D239" activePane="bottomRight" state="frozen"/>
      <selection pane="topRight" activeCell="D1" sqref="D1"/>
      <selection pane="bottomLeft" activeCell="A4" sqref="A4"/>
      <selection pane="bottomRight" activeCell="A246" sqref="A246:XFD246"/>
    </sheetView>
  </sheetViews>
  <sheetFormatPr defaultColWidth="11" defaultRowHeight="15.6"/>
  <cols>
    <col min="1" max="1" width="7.109375" style="1" bestFit="1" customWidth="1"/>
    <col min="2" max="2" width="105.44140625" style="25" customWidth="1"/>
    <col min="3" max="3" width="6.5546875" style="1" customWidth="1"/>
    <col min="4" max="4" width="7" style="73" bestFit="1" customWidth="1"/>
    <col min="5" max="5" width="13.44140625" style="76" bestFit="1" customWidth="1"/>
    <col min="6" max="6" width="14.5546875" style="77" bestFit="1" customWidth="1"/>
    <col min="7" max="7" width="15.109375" style="76" bestFit="1" customWidth="1"/>
    <col min="8" max="8" width="15.109375" style="76" customWidth="1"/>
    <col min="9" max="16384" width="11" style="1"/>
  </cols>
  <sheetData>
    <row r="1" spans="1:8">
      <c r="A1" s="206" t="s">
        <v>432</v>
      </c>
      <c r="B1" s="206"/>
      <c r="C1" s="206"/>
      <c r="D1" s="206"/>
      <c r="E1" s="206"/>
      <c r="F1" s="206"/>
      <c r="G1" s="206"/>
      <c r="H1" s="206"/>
    </row>
    <row r="2" spans="1:8">
      <c r="A2" s="206" t="s">
        <v>192</v>
      </c>
      <c r="B2" s="206"/>
      <c r="C2" s="206"/>
      <c r="D2" s="206"/>
      <c r="E2" s="206"/>
      <c r="F2" s="206"/>
      <c r="G2" s="206"/>
      <c r="H2" s="206"/>
    </row>
    <row r="3" spans="1:8" s="5" customFormat="1" ht="31.2">
      <c r="A3" s="2" t="s">
        <v>0</v>
      </c>
      <c r="B3" s="2" t="s">
        <v>1</v>
      </c>
      <c r="C3" s="2" t="s">
        <v>2</v>
      </c>
      <c r="D3" s="3" t="s">
        <v>165</v>
      </c>
      <c r="E3" s="4" t="s">
        <v>53</v>
      </c>
      <c r="F3" s="4" t="s">
        <v>52</v>
      </c>
      <c r="G3" s="4" t="s">
        <v>3</v>
      </c>
      <c r="H3" s="4" t="s">
        <v>4</v>
      </c>
    </row>
    <row r="4" spans="1:8">
      <c r="A4" s="6" t="s">
        <v>5</v>
      </c>
      <c r="B4" s="7" t="s">
        <v>57</v>
      </c>
      <c r="C4" s="8"/>
      <c r="D4" s="9"/>
      <c r="E4" s="10"/>
      <c r="F4" s="11"/>
      <c r="G4" s="10"/>
      <c r="H4" s="10"/>
    </row>
    <row r="5" spans="1:8" ht="280.8">
      <c r="A5" s="12">
        <v>1</v>
      </c>
      <c r="B5" s="13" t="s">
        <v>429</v>
      </c>
      <c r="C5" s="14" t="s">
        <v>6</v>
      </c>
      <c r="D5" s="20">
        <v>2</v>
      </c>
      <c r="E5" s="14">
        <v>1515000</v>
      </c>
      <c r="F5" s="14">
        <v>35200</v>
      </c>
      <c r="G5" s="16">
        <f t="shared" ref="G5" si="0">E5*D5</f>
        <v>3030000</v>
      </c>
      <c r="H5" s="16">
        <f t="shared" ref="H5" si="1">F5*D5</f>
        <v>70400</v>
      </c>
    </row>
    <row r="6" spans="1:8" ht="296.39999999999998">
      <c r="A6" s="12">
        <v>2</v>
      </c>
      <c r="B6" s="13" t="s">
        <v>430</v>
      </c>
      <c r="C6" s="14" t="s">
        <v>6</v>
      </c>
      <c r="D6" s="20">
        <v>2</v>
      </c>
      <c r="E6" s="14">
        <v>2012000</v>
      </c>
      <c r="F6" s="14">
        <v>45250</v>
      </c>
      <c r="G6" s="16">
        <f t="shared" ref="G6:G9" si="2">E6*D6</f>
        <v>4024000</v>
      </c>
      <c r="H6" s="16">
        <f t="shared" ref="H6:H9" si="3">F6*D6</f>
        <v>90500</v>
      </c>
    </row>
    <row r="7" spans="1:8" ht="265.2">
      <c r="A7" s="12">
        <v>3</v>
      </c>
      <c r="B7" s="13" t="s">
        <v>431</v>
      </c>
      <c r="C7" s="14" t="s">
        <v>248</v>
      </c>
      <c r="D7" s="20">
        <v>2</v>
      </c>
      <c r="E7" s="14">
        <v>305000</v>
      </c>
      <c r="F7" s="14">
        <v>9500</v>
      </c>
      <c r="G7" s="16">
        <f t="shared" si="2"/>
        <v>610000</v>
      </c>
      <c r="H7" s="16">
        <f t="shared" si="3"/>
        <v>19000</v>
      </c>
    </row>
    <row r="8" spans="1:8" ht="249.6">
      <c r="A8" s="12">
        <v>4</v>
      </c>
      <c r="B8" s="70" t="s">
        <v>424</v>
      </c>
      <c r="C8" s="14" t="s">
        <v>248</v>
      </c>
      <c r="D8" s="20">
        <v>1</v>
      </c>
      <c r="E8" s="14">
        <v>125000</v>
      </c>
      <c r="F8" s="14">
        <v>9850</v>
      </c>
      <c r="G8" s="16">
        <f t="shared" si="2"/>
        <v>125000</v>
      </c>
      <c r="H8" s="16">
        <f t="shared" si="3"/>
        <v>9850</v>
      </c>
    </row>
    <row r="9" spans="1:8" s="18" customFormat="1" ht="78">
      <c r="A9" s="12">
        <v>5</v>
      </c>
      <c r="B9" s="109" t="s">
        <v>425</v>
      </c>
      <c r="C9" s="110" t="s">
        <v>248</v>
      </c>
      <c r="D9" s="111">
        <v>1</v>
      </c>
      <c r="E9" s="112">
        <v>85000</v>
      </c>
      <c r="F9" s="112">
        <v>8600</v>
      </c>
      <c r="G9" s="113">
        <f t="shared" si="2"/>
        <v>85000</v>
      </c>
      <c r="H9" s="113">
        <f t="shared" si="3"/>
        <v>8600</v>
      </c>
    </row>
    <row r="10" spans="1:8" s="18" customFormat="1">
      <c r="A10" s="12">
        <v>6</v>
      </c>
      <c r="B10" s="114" t="s">
        <v>234</v>
      </c>
      <c r="C10" s="110"/>
      <c r="D10" s="111"/>
      <c r="E10" s="112"/>
      <c r="F10" s="112"/>
      <c r="G10" s="112"/>
      <c r="H10" s="113"/>
    </row>
    <row r="11" spans="1:8" s="18" customFormat="1" ht="62.4">
      <c r="A11" s="12"/>
      <c r="B11" s="109" t="s">
        <v>247</v>
      </c>
      <c r="C11" s="112" t="s">
        <v>248</v>
      </c>
      <c r="D11" s="111">
        <v>1</v>
      </c>
      <c r="E11" s="112">
        <v>35000</v>
      </c>
      <c r="F11" s="112">
        <v>3500</v>
      </c>
      <c r="G11" s="113">
        <f t="shared" ref="G11" si="4">E11*D11</f>
        <v>35000</v>
      </c>
      <c r="H11" s="113">
        <f t="shared" ref="H11" si="5">F11*D11</f>
        <v>3500</v>
      </c>
    </row>
    <row r="12" spans="1:8" s="18" customFormat="1">
      <c r="A12" s="12" t="s">
        <v>235</v>
      </c>
      <c r="B12" s="114" t="s">
        <v>106</v>
      </c>
      <c r="C12" s="17"/>
      <c r="D12" s="20"/>
      <c r="E12" s="14"/>
      <c r="F12" s="14"/>
      <c r="G12" s="16"/>
      <c r="H12" s="16"/>
    </row>
    <row r="13" spans="1:8">
      <c r="A13" s="12"/>
      <c r="B13" s="114" t="s">
        <v>236</v>
      </c>
      <c r="C13" s="17"/>
      <c r="D13" s="20"/>
      <c r="E13" s="14"/>
      <c r="F13" s="14"/>
      <c r="G13" s="16"/>
      <c r="H13" s="16"/>
    </row>
    <row r="14" spans="1:8">
      <c r="A14" s="12"/>
      <c r="B14" s="114" t="s">
        <v>237</v>
      </c>
      <c r="C14" s="17"/>
      <c r="D14" s="20"/>
      <c r="E14" s="14"/>
      <c r="F14" s="14"/>
      <c r="G14" s="16"/>
      <c r="H14" s="16"/>
    </row>
    <row r="15" spans="1:8">
      <c r="A15" s="12"/>
      <c r="B15" s="114" t="s">
        <v>238</v>
      </c>
      <c r="C15" s="17"/>
      <c r="D15" s="20"/>
      <c r="E15" s="14"/>
      <c r="F15" s="14"/>
      <c r="G15" s="16"/>
      <c r="H15" s="16"/>
    </row>
    <row r="16" spans="1:8">
      <c r="A16" s="12"/>
      <c r="B16" s="114" t="s">
        <v>239</v>
      </c>
      <c r="C16" s="17"/>
      <c r="D16" s="20"/>
      <c r="E16" s="14"/>
      <c r="F16" s="14"/>
      <c r="G16" s="16"/>
      <c r="H16" s="16"/>
    </row>
    <row r="17" spans="1:8">
      <c r="A17" s="12"/>
      <c r="B17" s="114" t="s">
        <v>240</v>
      </c>
      <c r="C17" s="17"/>
      <c r="D17" s="20"/>
      <c r="E17" s="14"/>
      <c r="F17" s="14"/>
      <c r="G17" s="16"/>
      <c r="H17" s="16"/>
    </row>
    <row r="18" spans="1:8">
      <c r="A18" s="12"/>
      <c r="B18" s="114" t="s">
        <v>241</v>
      </c>
      <c r="C18" s="17"/>
      <c r="D18" s="20"/>
      <c r="E18" s="14"/>
      <c r="F18" s="14"/>
      <c r="G18" s="16"/>
      <c r="H18" s="16"/>
    </row>
    <row r="19" spans="1:8">
      <c r="A19" s="12" t="s">
        <v>242</v>
      </c>
      <c r="B19" s="114" t="s">
        <v>108</v>
      </c>
      <c r="C19" s="17"/>
      <c r="D19" s="20"/>
      <c r="E19" s="14"/>
      <c r="F19" s="14"/>
      <c r="G19" s="16"/>
      <c r="H19" s="16"/>
    </row>
    <row r="20" spans="1:8">
      <c r="A20" s="12"/>
      <c r="B20" s="114" t="s">
        <v>236</v>
      </c>
      <c r="C20" s="17"/>
      <c r="D20" s="20"/>
      <c r="E20" s="14"/>
      <c r="F20" s="14"/>
      <c r="G20" s="16"/>
      <c r="H20" s="16"/>
    </row>
    <row r="21" spans="1:8">
      <c r="A21" s="12"/>
      <c r="B21" s="114" t="s">
        <v>243</v>
      </c>
      <c r="C21" s="17"/>
      <c r="D21" s="20"/>
      <c r="E21" s="14"/>
      <c r="F21" s="14"/>
      <c r="G21" s="16"/>
      <c r="H21" s="16"/>
    </row>
    <row r="22" spans="1:8">
      <c r="A22" s="12"/>
      <c r="B22" s="114" t="s">
        <v>244</v>
      </c>
      <c r="C22" s="17"/>
      <c r="D22" s="20"/>
      <c r="E22" s="14"/>
      <c r="F22" s="14"/>
      <c r="G22" s="16"/>
      <c r="H22" s="16"/>
    </row>
    <row r="23" spans="1:8">
      <c r="A23" s="12"/>
      <c r="B23" s="114" t="s">
        <v>245</v>
      </c>
      <c r="C23" s="17"/>
      <c r="D23" s="20"/>
      <c r="E23" s="14"/>
      <c r="F23" s="14"/>
      <c r="G23" s="16"/>
      <c r="H23" s="16"/>
    </row>
    <row r="24" spans="1:8" ht="31.2">
      <c r="A24" s="12"/>
      <c r="B24" s="114" t="s">
        <v>246</v>
      </c>
      <c r="C24" s="17"/>
      <c r="D24" s="20"/>
      <c r="E24" s="14"/>
      <c r="F24" s="14"/>
      <c r="G24" s="16"/>
      <c r="H24" s="16"/>
    </row>
    <row r="25" spans="1:8">
      <c r="A25" s="12">
        <v>7</v>
      </c>
      <c r="B25" s="19" t="s">
        <v>275</v>
      </c>
      <c r="C25" s="17"/>
      <c r="D25" s="20"/>
      <c r="E25" s="14"/>
      <c r="F25" s="14"/>
      <c r="G25" s="14"/>
      <c r="H25" s="14"/>
    </row>
    <row r="26" spans="1:8" s="21" customFormat="1" ht="171.6">
      <c r="A26" s="12"/>
      <c r="B26" s="70" t="s">
        <v>276</v>
      </c>
      <c r="C26" s="14" t="s">
        <v>6</v>
      </c>
      <c r="D26" s="20">
        <v>1</v>
      </c>
      <c r="E26" s="14">
        <v>415000</v>
      </c>
      <c r="F26" s="14">
        <v>28500</v>
      </c>
      <c r="G26" s="16">
        <f t="shared" ref="G26" si="6">E26*D26</f>
        <v>415000</v>
      </c>
      <c r="H26" s="16">
        <f t="shared" ref="H26" si="7">F26*D26</f>
        <v>28500</v>
      </c>
    </row>
    <row r="27" spans="1:8" s="21" customFormat="1">
      <c r="A27" s="12"/>
      <c r="B27" s="19" t="s">
        <v>287</v>
      </c>
      <c r="C27" s="17"/>
      <c r="D27" s="20"/>
      <c r="E27" s="14"/>
      <c r="F27" s="14"/>
      <c r="G27" s="14"/>
      <c r="H27" s="14"/>
    </row>
    <row r="28" spans="1:8" s="21" customFormat="1">
      <c r="A28" s="12"/>
      <c r="B28" s="19" t="s">
        <v>58</v>
      </c>
      <c r="C28" s="17"/>
      <c r="D28" s="20"/>
      <c r="E28" s="14"/>
      <c r="F28" s="14"/>
      <c r="G28" s="14"/>
      <c r="H28" s="14"/>
    </row>
    <row r="29" spans="1:8" s="23" customFormat="1">
      <c r="A29" s="22"/>
      <c r="B29" s="19" t="s">
        <v>187</v>
      </c>
      <c r="C29" s="17"/>
      <c r="D29" s="20"/>
      <c r="E29" s="14"/>
      <c r="F29" s="14"/>
      <c r="G29" s="14"/>
      <c r="H29" s="14"/>
    </row>
    <row r="30" spans="1:8" s="21" customFormat="1">
      <c r="A30" s="12"/>
      <c r="B30" s="19" t="s">
        <v>59</v>
      </c>
      <c r="C30" s="17"/>
      <c r="D30" s="20"/>
      <c r="E30" s="14"/>
      <c r="F30" s="14"/>
      <c r="G30" s="14"/>
      <c r="H30" s="14"/>
    </row>
    <row r="31" spans="1:8" s="21" customFormat="1">
      <c r="A31" s="12"/>
      <c r="B31" s="19" t="s">
        <v>60</v>
      </c>
      <c r="C31" s="17"/>
      <c r="D31" s="20"/>
      <c r="E31" s="14"/>
      <c r="F31" s="14"/>
      <c r="G31" s="14"/>
      <c r="H31" s="14"/>
    </row>
    <row r="32" spans="1:8" s="21" customFormat="1">
      <c r="A32" s="12"/>
      <c r="B32" s="19" t="s">
        <v>61</v>
      </c>
      <c r="C32" s="17"/>
      <c r="D32" s="20"/>
      <c r="E32" s="14"/>
      <c r="F32" s="14"/>
      <c r="G32" s="14"/>
      <c r="H32" s="14"/>
    </row>
    <row r="33" spans="1:8" s="21" customFormat="1">
      <c r="A33" s="12"/>
      <c r="B33" s="19" t="s">
        <v>62</v>
      </c>
      <c r="C33" s="17"/>
      <c r="D33" s="20"/>
      <c r="E33" s="14"/>
      <c r="F33" s="14"/>
      <c r="G33" s="14"/>
      <c r="H33" s="14"/>
    </row>
    <row r="34" spans="1:8" s="21" customFormat="1">
      <c r="A34" s="12"/>
      <c r="B34" s="19" t="s">
        <v>63</v>
      </c>
      <c r="C34" s="17"/>
      <c r="D34" s="20"/>
      <c r="E34" s="14"/>
      <c r="F34" s="14"/>
      <c r="G34" s="14"/>
      <c r="H34" s="14"/>
    </row>
    <row r="35" spans="1:8" s="21" customFormat="1">
      <c r="A35" s="12"/>
      <c r="B35" s="19" t="s">
        <v>64</v>
      </c>
      <c r="C35" s="17"/>
      <c r="D35" s="20"/>
      <c r="E35" s="14"/>
      <c r="F35" s="14"/>
      <c r="G35" s="14"/>
      <c r="H35" s="14"/>
    </row>
    <row r="36" spans="1:8" s="21" customFormat="1">
      <c r="A36" s="12"/>
      <c r="B36" s="19" t="s">
        <v>65</v>
      </c>
      <c r="C36" s="17"/>
      <c r="D36" s="20"/>
      <c r="E36" s="14"/>
      <c r="F36" s="14"/>
      <c r="G36" s="14"/>
      <c r="H36" s="14"/>
    </row>
    <row r="37" spans="1:8" s="21" customFormat="1">
      <c r="A37" s="12"/>
      <c r="B37" s="19" t="s">
        <v>66</v>
      </c>
      <c r="C37" s="17"/>
      <c r="D37" s="20"/>
      <c r="E37" s="14"/>
      <c r="F37" s="14"/>
      <c r="G37" s="14"/>
      <c r="H37" s="14"/>
    </row>
    <row r="38" spans="1:8" s="21" customFormat="1" ht="31.2">
      <c r="A38" s="12"/>
      <c r="B38" s="19" t="s">
        <v>67</v>
      </c>
      <c r="C38" s="17"/>
      <c r="D38" s="20"/>
      <c r="E38" s="14"/>
      <c r="F38" s="14"/>
      <c r="G38" s="14"/>
      <c r="H38" s="14"/>
    </row>
    <row r="39" spans="1:8" s="21" customFormat="1">
      <c r="A39" s="12"/>
      <c r="B39" s="19" t="s">
        <v>68</v>
      </c>
      <c r="C39" s="17"/>
      <c r="D39" s="20"/>
      <c r="E39" s="14"/>
      <c r="F39" s="14"/>
      <c r="G39" s="14"/>
      <c r="H39" s="14"/>
    </row>
    <row r="40" spans="1:8" s="21" customFormat="1">
      <c r="A40" s="12"/>
      <c r="B40" s="19" t="s">
        <v>69</v>
      </c>
      <c r="C40" s="17"/>
      <c r="D40" s="20"/>
      <c r="E40" s="14"/>
      <c r="F40" s="14"/>
      <c r="G40" s="14"/>
      <c r="H40" s="14"/>
    </row>
    <row r="41" spans="1:8" s="21" customFormat="1">
      <c r="A41" s="12"/>
      <c r="B41" s="19" t="s">
        <v>70</v>
      </c>
      <c r="C41" s="17"/>
      <c r="D41" s="20"/>
      <c r="E41" s="14"/>
      <c r="F41" s="14"/>
      <c r="G41" s="14"/>
      <c r="H41" s="14"/>
    </row>
    <row r="42" spans="1:8" s="21" customFormat="1">
      <c r="A42" s="12"/>
      <c r="B42" s="19" t="s">
        <v>288</v>
      </c>
      <c r="C42" s="17"/>
      <c r="D42" s="20"/>
      <c r="E42" s="14"/>
      <c r="F42" s="14"/>
      <c r="G42" s="14"/>
      <c r="H42" s="14"/>
    </row>
    <row r="43" spans="1:8" s="21" customFormat="1">
      <c r="A43" s="12"/>
      <c r="B43" s="19" t="s">
        <v>71</v>
      </c>
      <c r="C43" s="17"/>
      <c r="D43" s="20"/>
      <c r="E43" s="14"/>
      <c r="F43" s="14"/>
      <c r="G43" s="14"/>
      <c r="H43" s="14"/>
    </row>
    <row r="44" spans="1:8" s="21" customFormat="1">
      <c r="A44" s="12"/>
      <c r="B44" s="19" t="s">
        <v>72</v>
      </c>
      <c r="C44" s="17"/>
      <c r="D44" s="20"/>
      <c r="E44" s="14"/>
      <c r="F44" s="14"/>
      <c r="G44" s="14"/>
      <c r="H44" s="14"/>
    </row>
    <row r="45" spans="1:8" s="21" customFormat="1">
      <c r="A45" s="12"/>
      <c r="B45" s="19" t="s">
        <v>73</v>
      </c>
      <c r="C45" s="17"/>
      <c r="D45" s="20"/>
      <c r="E45" s="14"/>
      <c r="F45" s="14"/>
      <c r="G45" s="14"/>
      <c r="H45" s="14"/>
    </row>
    <row r="46" spans="1:8" s="21" customFormat="1">
      <c r="A46" s="12"/>
      <c r="B46" s="19" t="s">
        <v>289</v>
      </c>
      <c r="C46" s="17"/>
      <c r="D46" s="20"/>
      <c r="E46" s="14"/>
      <c r="F46" s="14"/>
      <c r="G46" s="14"/>
      <c r="H46" s="14"/>
    </row>
    <row r="47" spans="1:8" s="21" customFormat="1">
      <c r="A47" s="12"/>
      <c r="B47" s="19" t="s">
        <v>74</v>
      </c>
      <c r="C47" s="17"/>
      <c r="D47" s="20"/>
      <c r="E47" s="14"/>
      <c r="F47" s="14"/>
      <c r="G47" s="14"/>
      <c r="H47" s="14"/>
    </row>
    <row r="48" spans="1:8" s="21" customFormat="1">
      <c r="A48" s="12"/>
      <c r="B48" s="19" t="s">
        <v>75</v>
      </c>
      <c r="C48" s="17"/>
      <c r="D48" s="20"/>
      <c r="E48" s="14"/>
      <c r="F48" s="14"/>
      <c r="G48" s="14"/>
      <c r="H48" s="14"/>
    </row>
    <row r="49" spans="1:8" s="21" customFormat="1">
      <c r="A49" s="12"/>
      <c r="B49" s="19" t="s">
        <v>76</v>
      </c>
      <c r="C49" s="17"/>
      <c r="D49" s="20"/>
      <c r="E49" s="14"/>
      <c r="F49" s="14"/>
      <c r="G49" s="14"/>
      <c r="H49" s="14"/>
    </row>
    <row r="50" spans="1:8" s="21" customFormat="1">
      <c r="A50" s="12"/>
      <c r="B50" s="19" t="s">
        <v>77</v>
      </c>
      <c r="C50" s="17"/>
      <c r="D50" s="20"/>
      <c r="E50" s="14"/>
      <c r="F50" s="14"/>
      <c r="G50" s="14"/>
      <c r="H50" s="14"/>
    </row>
    <row r="51" spans="1:8" s="21" customFormat="1">
      <c r="A51" s="12"/>
      <c r="B51" s="19" t="s">
        <v>78</v>
      </c>
      <c r="C51" s="17"/>
      <c r="D51" s="20"/>
      <c r="E51" s="14"/>
      <c r="F51" s="14"/>
      <c r="G51" s="14"/>
      <c r="H51" s="14"/>
    </row>
    <row r="52" spans="1:8" s="21" customFormat="1">
      <c r="A52" s="12"/>
      <c r="B52" s="19" t="s">
        <v>79</v>
      </c>
      <c r="C52" s="17"/>
      <c r="D52" s="20"/>
      <c r="E52" s="14"/>
      <c r="F52" s="14"/>
      <c r="G52" s="14"/>
      <c r="H52" s="14"/>
    </row>
    <row r="53" spans="1:8" s="21" customFormat="1">
      <c r="A53" s="12"/>
      <c r="B53" s="19" t="s">
        <v>80</v>
      </c>
      <c r="C53" s="17"/>
      <c r="D53" s="20"/>
      <c r="E53" s="14"/>
      <c r="F53" s="14"/>
      <c r="G53" s="14"/>
      <c r="H53" s="14"/>
    </row>
    <row r="54" spans="1:8" s="21" customFormat="1">
      <c r="A54" s="12"/>
      <c r="B54" s="19" t="s">
        <v>81</v>
      </c>
      <c r="C54" s="17"/>
      <c r="D54" s="20"/>
      <c r="E54" s="14"/>
      <c r="F54" s="14"/>
      <c r="G54" s="14"/>
      <c r="H54" s="14"/>
    </row>
    <row r="55" spans="1:8" s="21" customFormat="1">
      <c r="A55" s="12"/>
      <c r="B55" s="19" t="s">
        <v>82</v>
      </c>
      <c r="C55" s="17"/>
      <c r="D55" s="20"/>
      <c r="E55" s="14"/>
      <c r="F55" s="14"/>
      <c r="G55" s="14"/>
      <c r="H55" s="14"/>
    </row>
    <row r="56" spans="1:8" s="21" customFormat="1">
      <c r="A56" s="12"/>
      <c r="B56" s="19" t="s">
        <v>177</v>
      </c>
      <c r="C56" s="17"/>
      <c r="D56" s="20"/>
      <c r="E56" s="14"/>
      <c r="F56" s="14"/>
      <c r="G56" s="14"/>
      <c r="H56" s="14"/>
    </row>
    <row r="57" spans="1:8" s="21" customFormat="1">
      <c r="A57" s="12"/>
      <c r="B57" s="19" t="s">
        <v>83</v>
      </c>
      <c r="C57" s="17"/>
      <c r="D57" s="20"/>
      <c r="E57" s="14"/>
      <c r="F57" s="14"/>
      <c r="G57" s="14"/>
      <c r="H57" s="14"/>
    </row>
    <row r="58" spans="1:8" s="21" customFormat="1" ht="31.2">
      <c r="A58" s="12"/>
      <c r="B58" s="19" t="s">
        <v>84</v>
      </c>
      <c r="C58" s="17"/>
      <c r="D58" s="20"/>
      <c r="E58" s="14"/>
      <c r="F58" s="14"/>
      <c r="G58" s="14"/>
      <c r="H58" s="14"/>
    </row>
    <row r="59" spans="1:8" s="21" customFormat="1" ht="31.2">
      <c r="A59" s="12"/>
      <c r="B59" s="19" t="s">
        <v>85</v>
      </c>
      <c r="C59" s="17"/>
      <c r="D59" s="20"/>
      <c r="E59" s="14"/>
      <c r="F59" s="14"/>
      <c r="G59" s="14"/>
      <c r="H59" s="14"/>
    </row>
    <row r="60" spans="1:8" s="21" customFormat="1">
      <c r="A60" s="12"/>
      <c r="B60" s="19" t="s">
        <v>86</v>
      </c>
      <c r="C60" s="17"/>
      <c r="D60" s="20"/>
      <c r="E60" s="14"/>
      <c r="F60" s="14"/>
      <c r="G60" s="14"/>
      <c r="H60" s="14"/>
    </row>
    <row r="61" spans="1:8" s="21" customFormat="1">
      <c r="A61" s="12"/>
      <c r="B61" s="19" t="s">
        <v>87</v>
      </c>
      <c r="C61" s="17"/>
      <c r="D61" s="20"/>
      <c r="E61" s="14"/>
      <c r="F61" s="14"/>
      <c r="G61" s="14"/>
      <c r="H61" s="14"/>
    </row>
    <row r="62" spans="1:8" s="21" customFormat="1">
      <c r="A62" s="12"/>
      <c r="B62" s="19" t="s">
        <v>88</v>
      </c>
      <c r="C62" s="17"/>
      <c r="D62" s="20"/>
      <c r="E62" s="14"/>
      <c r="F62" s="14"/>
      <c r="G62" s="14"/>
      <c r="H62" s="14"/>
    </row>
    <row r="63" spans="1:8" s="21" customFormat="1">
      <c r="A63" s="12"/>
      <c r="B63" s="19" t="s">
        <v>89</v>
      </c>
      <c r="C63" s="17"/>
      <c r="D63" s="20"/>
      <c r="E63" s="14"/>
      <c r="F63" s="14"/>
      <c r="G63" s="14"/>
      <c r="H63" s="14"/>
    </row>
    <row r="64" spans="1:8" s="21" customFormat="1">
      <c r="A64" s="12"/>
      <c r="B64" s="19" t="s">
        <v>179</v>
      </c>
      <c r="C64" s="17"/>
      <c r="D64" s="20"/>
      <c r="E64" s="14"/>
      <c r="F64" s="14"/>
      <c r="G64" s="14"/>
      <c r="H64" s="14"/>
    </row>
    <row r="65" spans="1:8" s="21" customFormat="1">
      <c r="A65" s="12"/>
      <c r="B65" s="19" t="s">
        <v>90</v>
      </c>
      <c r="C65" s="17"/>
      <c r="D65" s="20"/>
      <c r="E65" s="14"/>
      <c r="F65" s="14"/>
      <c r="G65" s="14"/>
      <c r="H65" s="14"/>
    </row>
    <row r="66" spans="1:8" s="21" customFormat="1">
      <c r="A66" s="12"/>
      <c r="B66" s="19" t="s">
        <v>91</v>
      </c>
      <c r="C66" s="17"/>
      <c r="D66" s="20"/>
      <c r="E66" s="14"/>
      <c r="F66" s="14"/>
      <c r="G66" s="14"/>
      <c r="H66" s="14"/>
    </row>
    <row r="67" spans="1:8" s="21" customFormat="1">
      <c r="A67" s="12"/>
      <c r="B67" s="19" t="s">
        <v>92</v>
      </c>
      <c r="C67" s="17"/>
      <c r="D67" s="20"/>
      <c r="E67" s="14"/>
      <c r="F67" s="14"/>
      <c r="G67" s="14"/>
      <c r="H67" s="14"/>
    </row>
    <row r="68" spans="1:8" s="21" customFormat="1">
      <c r="A68" s="12"/>
      <c r="B68" s="19" t="s">
        <v>93</v>
      </c>
      <c r="C68" s="17"/>
      <c r="D68" s="20"/>
      <c r="E68" s="14"/>
      <c r="F68" s="14"/>
      <c r="G68" s="14"/>
      <c r="H68" s="14"/>
    </row>
    <row r="69" spans="1:8" s="21" customFormat="1">
      <c r="A69" s="12"/>
      <c r="B69" s="19" t="s">
        <v>94</v>
      </c>
      <c r="C69" s="17"/>
      <c r="D69" s="20"/>
      <c r="E69" s="14"/>
      <c r="F69" s="14"/>
      <c r="G69" s="14"/>
      <c r="H69" s="14"/>
    </row>
    <row r="70" spans="1:8" s="21" customFormat="1">
      <c r="A70" s="12"/>
      <c r="B70" s="19" t="s">
        <v>95</v>
      </c>
      <c r="C70" s="17"/>
      <c r="D70" s="20"/>
      <c r="E70" s="14"/>
      <c r="F70" s="14"/>
      <c r="G70" s="14"/>
      <c r="H70" s="14"/>
    </row>
    <row r="71" spans="1:8" s="21" customFormat="1" ht="31.2">
      <c r="A71" s="12"/>
      <c r="B71" s="19" t="s">
        <v>96</v>
      </c>
      <c r="C71" s="17"/>
      <c r="D71" s="20"/>
      <c r="E71" s="14"/>
      <c r="F71" s="14"/>
      <c r="G71" s="14"/>
      <c r="H71" s="14"/>
    </row>
    <row r="72" spans="1:8" s="21" customFormat="1">
      <c r="A72" s="12"/>
      <c r="B72" s="19" t="s">
        <v>97</v>
      </c>
      <c r="C72" s="17"/>
      <c r="D72" s="20"/>
      <c r="E72" s="14"/>
      <c r="F72" s="14"/>
      <c r="G72" s="14"/>
      <c r="H72" s="14"/>
    </row>
    <row r="73" spans="1:8" s="21" customFormat="1" ht="31.2">
      <c r="A73" s="12"/>
      <c r="B73" s="19" t="s">
        <v>98</v>
      </c>
      <c r="C73" s="17"/>
      <c r="D73" s="20"/>
      <c r="E73" s="14"/>
      <c r="F73" s="14"/>
      <c r="G73" s="14"/>
      <c r="H73" s="14"/>
    </row>
    <row r="74" spans="1:8" s="21" customFormat="1">
      <c r="A74" s="12"/>
      <c r="B74" s="19" t="s">
        <v>99</v>
      </c>
      <c r="C74" s="17"/>
      <c r="D74" s="20"/>
      <c r="E74" s="14"/>
      <c r="F74" s="14"/>
      <c r="G74" s="14"/>
      <c r="H74" s="14"/>
    </row>
    <row r="75" spans="1:8" s="21" customFormat="1">
      <c r="A75" s="12"/>
      <c r="B75" s="19" t="s">
        <v>100</v>
      </c>
      <c r="C75" s="17"/>
      <c r="D75" s="20"/>
      <c r="E75" s="14"/>
      <c r="F75" s="14"/>
      <c r="G75" s="14"/>
      <c r="H75" s="14"/>
    </row>
    <row r="76" spans="1:8" s="21" customFormat="1" ht="31.2">
      <c r="A76" s="12"/>
      <c r="B76" s="19" t="s">
        <v>101</v>
      </c>
      <c r="C76" s="17"/>
      <c r="D76" s="20"/>
      <c r="E76" s="14"/>
      <c r="F76" s="14"/>
      <c r="G76" s="14"/>
      <c r="H76" s="14"/>
    </row>
    <row r="77" spans="1:8" s="21" customFormat="1">
      <c r="A77" s="12"/>
      <c r="B77" s="19" t="s">
        <v>102</v>
      </c>
      <c r="C77" s="17"/>
      <c r="D77" s="20"/>
      <c r="E77" s="14"/>
      <c r="F77" s="14"/>
      <c r="G77" s="14"/>
      <c r="H77" s="14"/>
    </row>
    <row r="78" spans="1:8" s="21" customFormat="1">
      <c r="A78" s="12"/>
      <c r="B78" s="19" t="s">
        <v>103</v>
      </c>
      <c r="C78" s="17"/>
      <c r="D78" s="20"/>
      <c r="E78" s="14"/>
      <c r="F78" s="14"/>
      <c r="G78" s="14"/>
      <c r="H78" s="14"/>
    </row>
    <row r="79" spans="1:8" s="21" customFormat="1">
      <c r="A79" s="12"/>
      <c r="B79" s="19" t="s">
        <v>104</v>
      </c>
      <c r="C79" s="17"/>
      <c r="D79" s="20"/>
      <c r="E79" s="14"/>
      <c r="F79" s="14"/>
      <c r="G79" s="14"/>
      <c r="H79" s="14"/>
    </row>
    <row r="80" spans="1:8" s="21" customFormat="1">
      <c r="A80" s="12"/>
      <c r="B80" s="19" t="s">
        <v>105</v>
      </c>
      <c r="C80" s="17"/>
      <c r="D80" s="20"/>
      <c r="E80" s="14"/>
      <c r="F80" s="14"/>
      <c r="G80" s="14"/>
      <c r="H80" s="14"/>
    </row>
    <row r="81" spans="1:195" s="21" customFormat="1" ht="62.4">
      <c r="A81" s="12"/>
      <c r="B81" s="70" t="s">
        <v>180</v>
      </c>
      <c r="C81" s="17"/>
      <c r="D81" s="20"/>
      <c r="E81" s="14"/>
      <c r="F81" s="14"/>
      <c r="G81" s="14"/>
      <c r="H81" s="14"/>
    </row>
    <row r="82" spans="1:195" s="25" customFormat="1">
      <c r="A82" s="12"/>
      <c r="B82" s="24" t="s">
        <v>106</v>
      </c>
      <c r="C82" s="17"/>
      <c r="D82" s="20"/>
      <c r="E82" s="14"/>
      <c r="F82" s="14"/>
      <c r="G82" s="14"/>
      <c r="H82" s="14"/>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row>
    <row r="83" spans="1:195" s="25" customFormat="1">
      <c r="A83" s="12" t="s">
        <v>7</v>
      </c>
      <c r="B83" s="19" t="s">
        <v>290</v>
      </c>
      <c r="C83" s="17"/>
      <c r="D83" s="20"/>
      <c r="E83" s="14"/>
      <c r="F83" s="14"/>
      <c r="G83" s="14"/>
      <c r="H83" s="14"/>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row>
    <row r="84" spans="1:195" s="25" customFormat="1">
      <c r="A84" s="12" t="s">
        <v>8</v>
      </c>
      <c r="B84" s="19" t="s">
        <v>291</v>
      </c>
      <c r="C84" s="17"/>
      <c r="D84" s="20"/>
      <c r="E84" s="14"/>
      <c r="F84" s="14"/>
      <c r="G84" s="14"/>
      <c r="H84" s="14"/>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row>
    <row r="85" spans="1:195" s="25" customFormat="1">
      <c r="A85" s="12" t="s">
        <v>9</v>
      </c>
      <c r="B85" s="19" t="s">
        <v>154</v>
      </c>
      <c r="C85" s="17"/>
      <c r="D85" s="20"/>
      <c r="E85" s="14"/>
      <c r="F85" s="14"/>
      <c r="G85" s="14"/>
      <c r="H85" s="14"/>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row>
    <row r="86" spans="1:195" s="25" customFormat="1">
      <c r="A86" s="12" t="s">
        <v>10</v>
      </c>
      <c r="B86" s="19" t="s">
        <v>292</v>
      </c>
      <c r="C86" s="17"/>
      <c r="D86" s="20"/>
      <c r="E86" s="14"/>
      <c r="F86" s="14"/>
      <c r="G86" s="14"/>
      <c r="H86" s="14"/>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row>
    <row r="87" spans="1:195" s="25" customFormat="1">
      <c r="A87" s="12" t="s">
        <v>11</v>
      </c>
      <c r="B87" s="19" t="s">
        <v>293</v>
      </c>
      <c r="C87" s="17"/>
      <c r="D87" s="20"/>
      <c r="E87" s="14"/>
      <c r="F87" s="14"/>
      <c r="G87" s="14"/>
      <c r="H87" s="14"/>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row>
    <row r="88" spans="1:195" s="25" customFormat="1">
      <c r="A88" s="12" t="s">
        <v>12</v>
      </c>
      <c r="B88" s="19" t="s">
        <v>294</v>
      </c>
      <c r="C88" s="17"/>
      <c r="D88" s="20"/>
      <c r="E88" s="14"/>
      <c r="F88" s="14"/>
      <c r="G88" s="14"/>
      <c r="H88" s="14"/>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row>
    <row r="89" spans="1:195" s="25" customFormat="1">
      <c r="A89" s="12" t="s">
        <v>13</v>
      </c>
      <c r="B89" s="19" t="s">
        <v>107</v>
      </c>
      <c r="C89" s="17"/>
      <c r="D89" s="20"/>
      <c r="E89" s="14"/>
      <c r="F89" s="14"/>
      <c r="G89" s="14"/>
      <c r="H89" s="14"/>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row>
    <row r="90" spans="1:195" s="25" customFormat="1">
      <c r="A90" s="12"/>
      <c r="B90" s="24" t="s">
        <v>108</v>
      </c>
      <c r="C90" s="17"/>
      <c r="D90" s="20"/>
      <c r="E90" s="14"/>
      <c r="F90" s="14"/>
      <c r="G90" s="14"/>
      <c r="H90" s="14"/>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row>
    <row r="91" spans="1:195" s="25" customFormat="1">
      <c r="A91" s="12" t="s">
        <v>109</v>
      </c>
      <c r="B91" s="24" t="s">
        <v>171</v>
      </c>
      <c r="C91" s="17"/>
      <c r="D91" s="20"/>
      <c r="E91" s="14"/>
      <c r="F91" s="14"/>
      <c r="G91" s="14"/>
      <c r="H91" s="14"/>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row>
    <row r="92" spans="1:195" s="25" customFormat="1">
      <c r="A92" s="12" t="s">
        <v>7</v>
      </c>
      <c r="B92" s="19" t="s">
        <v>219</v>
      </c>
      <c r="C92" s="17"/>
      <c r="D92" s="20"/>
      <c r="E92" s="14"/>
      <c r="F92" s="14"/>
      <c r="G92" s="16"/>
      <c r="H92" s="16"/>
    </row>
    <row r="93" spans="1:195" s="25" customFormat="1">
      <c r="A93" s="12" t="s">
        <v>8</v>
      </c>
      <c r="B93" s="19" t="s">
        <v>204</v>
      </c>
      <c r="C93" s="17"/>
      <c r="D93" s="20"/>
      <c r="E93" s="14"/>
      <c r="F93" s="14"/>
      <c r="G93" s="16"/>
      <c r="H93" s="16"/>
    </row>
    <row r="94" spans="1:195" s="25" customFormat="1">
      <c r="A94" s="12" t="s">
        <v>9</v>
      </c>
      <c r="B94" s="19" t="s">
        <v>155</v>
      </c>
      <c r="C94" s="17"/>
      <c r="D94" s="20"/>
      <c r="E94" s="14"/>
      <c r="F94" s="14"/>
      <c r="G94" s="16"/>
      <c r="H94" s="16"/>
    </row>
    <row r="95" spans="1:195" s="25" customFormat="1">
      <c r="A95" s="12" t="s">
        <v>110</v>
      </c>
      <c r="B95" s="24" t="s">
        <v>172</v>
      </c>
      <c r="C95" s="17"/>
      <c r="D95" s="20"/>
      <c r="E95" s="14"/>
      <c r="F95" s="14"/>
      <c r="G95" s="14"/>
      <c r="H95" s="14"/>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row>
    <row r="96" spans="1:195" s="25" customFormat="1">
      <c r="A96" s="12" t="s">
        <v>7</v>
      </c>
      <c r="B96" s="19" t="s">
        <v>219</v>
      </c>
      <c r="C96" s="17"/>
      <c r="D96" s="20"/>
      <c r="E96" s="14"/>
      <c r="F96" s="14"/>
      <c r="G96" s="16"/>
      <c r="H96" s="16"/>
    </row>
    <row r="97" spans="1:8" s="25" customFormat="1">
      <c r="A97" s="12" t="s">
        <v>8</v>
      </c>
      <c r="B97" s="19" t="s">
        <v>204</v>
      </c>
      <c r="C97" s="17"/>
      <c r="D97" s="20"/>
      <c r="E97" s="14"/>
      <c r="F97" s="14"/>
      <c r="G97" s="16"/>
      <c r="H97" s="16"/>
    </row>
    <row r="98" spans="1:8" s="25" customFormat="1">
      <c r="A98" s="12" t="s">
        <v>9</v>
      </c>
      <c r="B98" s="19" t="s">
        <v>155</v>
      </c>
      <c r="C98" s="17"/>
      <c r="D98" s="20"/>
      <c r="E98" s="14"/>
      <c r="F98" s="14"/>
      <c r="G98" s="16"/>
      <c r="H98" s="16"/>
    </row>
    <row r="99" spans="1:8" s="25" customFormat="1">
      <c r="A99" s="12" t="s">
        <v>111</v>
      </c>
      <c r="B99" s="24" t="s">
        <v>249</v>
      </c>
      <c r="C99" s="17"/>
      <c r="D99" s="20"/>
      <c r="E99" s="14"/>
      <c r="F99" s="14"/>
      <c r="G99" s="16"/>
      <c r="H99" s="16"/>
    </row>
    <row r="100" spans="1:8" s="25" customFormat="1">
      <c r="A100" s="12" t="s">
        <v>7</v>
      </c>
      <c r="B100" s="19" t="s">
        <v>250</v>
      </c>
      <c r="C100" s="17"/>
      <c r="D100" s="20"/>
      <c r="E100" s="14"/>
      <c r="F100" s="14"/>
      <c r="G100" s="16"/>
      <c r="H100" s="16"/>
    </row>
    <row r="101" spans="1:8" s="25" customFormat="1">
      <c r="A101" s="12" t="s">
        <v>8</v>
      </c>
      <c r="B101" s="19" t="s">
        <v>204</v>
      </c>
      <c r="C101" s="17"/>
      <c r="D101" s="20"/>
      <c r="E101" s="14"/>
      <c r="F101" s="14"/>
      <c r="G101" s="16"/>
      <c r="H101" s="16"/>
    </row>
    <row r="102" spans="1:8" s="25" customFormat="1">
      <c r="A102" s="12" t="s">
        <v>9</v>
      </c>
      <c r="B102" s="19" t="s">
        <v>156</v>
      </c>
      <c r="C102" s="17"/>
      <c r="D102" s="20"/>
      <c r="E102" s="14"/>
      <c r="F102" s="14"/>
      <c r="G102" s="16"/>
      <c r="H102" s="16"/>
    </row>
    <row r="103" spans="1:8" s="25" customFormat="1">
      <c r="A103" s="12" t="s">
        <v>221</v>
      </c>
      <c r="B103" s="24" t="s">
        <v>251</v>
      </c>
      <c r="C103" s="17"/>
      <c r="D103" s="20"/>
      <c r="E103" s="14"/>
      <c r="F103" s="14"/>
      <c r="G103" s="16"/>
      <c r="H103" s="16"/>
    </row>
    <row r="104" spans="1:8" s="25" customFormat="1">
      <c r="A104" s="12" t="s">
        <v>7</v>
      </c>
      <c r="B104" s="19" t="s">
        <v>250</v>
      </c>
      <c r="C104" s="17"/>
      <c r="D104" s="20"/>
      <c r="E104" s="14"/>
      <c r="F104" s="14"/>
      <c r="G104" s="16"/>
      <c r="H104" s="16"/>
    </row>
    <row r="105" spans="1:8" s="25" customFormat="1">
      <c r="A105" s="12" t="s">
        <v>8</v>
      </c>
      <c r="B105" s="19" t="s">
        <v>204</v>
      </c>
      <c r="C105" s="17"/>
      <c r="D105" s="20"/>
      <c r="E105" s="14"/>
      <c r="F105" s="14"/>
      <c r="G105" s="16"/>
      <c r="H105" s="16"/>
    </row>
    <row r="106" spans="1:8" s="25" customFormat="1">
      <c r="A106" s="12" t="s">
        <v>9</v>
      </c>
      <c r="B106" s="19" t="s">
        <v>156</v>
      </c>
      <c r="C106" s="17"/>
      <c r="D106" s="20"/>
      <c r="E106" s="14"/>
      <c r="F106" s="14"/>
      <c r="G106" s="16"/>
      <c r="H106" s="16"/>
    </row>
    <row r="107" spans="1:8" s="25" customFormat="1">
      <c r="A107" s="12" t="s">
        <v>252</v>
      </c>
      <c r="B107" s="24" t="s">
        <v>195</v>
      </c>
      <c r="C107" s="17"/>
      <c r="D107" s="20"/>
      <c r="E107" s="14"/>
      <c r="F107" s="14"/>
      <c r="G107" s="16"/>
      <c r="H107" s="16"/>
    </row>
    <row r="108" spans="1:8" s="25" customFormat="1">
      <c r="A108" s="12" t="s">
        <v>7</v>
      </c>
      <c r="B108" s="19" t="s">
        <v>196</v>
      </c>
      <c r="C108" s="17"/>
      <c r="D108" s="20"/>
      <c r="E108" s="14"/>
      <c r="F108" s="14"/>
      <c r="G108" s="16"/>
      <c r="H108" s="16"/>
    </row>
    <row r="109" spans="1:8" s="25" customFormat="1" ht="31.2">
      <c r="A109" s="12" t="s">
        <v>8</v>
      </c>
      <c r="B109" s="19" t="s">
        <v>112</v>
      </c>
      <c r="C109" s="17"/>
      <c r="D109" s="20"/>
      <c r="E109" s="14"/>
      <c r="F109" s="14"/>
      <c r="G109" s="16"/>
      <c r="H109" s="16"/>
    </row>
    <row r="110" spans="1:8" s="25" customFormat="1">
      <c r="A110" s="12" t="s">
        <v>9</v>
      </c>
      <c r="B110" s="19" t="s">
        <v>197</v>
      </c>
      <c r="C110" s="17"/>
      <c r="D110" s="20"/>
      <c r="E110" s="14"/>
      <c r="F110" s="14"/>
      <c r="G110" s="16"/>
      <c r="H110" s="16"/>
    </row>
    <row r="111" spans="1:8" s="25" customFormat="1">
      <c r="A111" s="12">
        <v>1</v>
      </c>
      <c r="B111" s="19" t="s">
        <v>113</v>
      </c>
      <c r="C111" s="17"/>
      <c r="D111" s="20"/>
      <c r="E111" s="14"/>
      <c r="F111" s="14"/>
      <c r="G111" s="16"/>
      <c r="H111" s="16"/>
    </row>
    <row r="112" spans="1:8" s="25" customFormat="1">
      <c r="A112" s="12">
        <v>2</v>
      </c>
      <c r="B112" s="19" t="s">
        <v>114</v>
      </c>
      <c r="C112" s="17"/>
      <c r="D112" s="20"/>
      <c r="E112" s="14"/>
      <c r="F112" s="14"/>
      <c r="G112" s="16"/>
      <c r="H112" s="16"/>
    </row>
    <row r="113" spans="1:8" s="25" customFormat="1">
      <c r="A113" s="12">
        <v>3</v>
      </c>
      <c r="B113" s="19" t="s">
        <v>175</v>
      </c>
      <c r="C113" s="17"/>
      <c r="D113" s="20"/>
      <c r="E113" s="14"/>
      <c r="F113" s="14"/>
      <c r="G113" s="16"/>
      <c r="H113" s="16"/>
    </row>
    <row r="114" spans="1:8" s="25" customFormat="1">
      <c r="A114" s="12">
        <v>4</v>
      </c>
      <c r="B114" s="19" t="s">
        <v>115</v>
      </c>
      <c r="C114" s="17"/>
      <c r="D114" s="20"/>
      <c r="E114" s="14"/>
      <c r="F114" s="14"/>
      <c r="G114" s="16"/>
      <c r="H114" s="16"/>
    </row>
    <row r="115" spans="1:8" s="25" customFormat="1">
      <c r="A115" s="12">
        <v>5</v>
      </c>
      <c r="B115" s="19" t="s">
        <v>116</v>
      </c>
      <c r="C115" s="17"/>
      <c r="D115" s="20"/>
      <c r="E115" s="14"/>
      <c r="F115" s="14"/>
      <c r="G115" s="16"/>
      <c r="H115" s="16"/>
    </row>
    <row r="116" spans="1:8" s="25" customFormat="1">
      <c r="A116" s="12">
        <v>6</v>
      </c>
      <c r="B116" s="19" t="s">
        <v>117</v>
      </c>
      <c r="C116" s="17"/>
      <c r="D116" s="20"/>
      <c r="E116" s="14"/>
      <c r="F116" s="14"/>
      <c r="G116" s="16"/>
      <c r="H116" s="16"/>
    </row>
    <row r="117" spans="1:8" s="25" customFormat="1">
      <c r="A117" s="12">
        <v>7</v>
      </c>
      <c r="B117" s="19" t="s">
        <v>118</v>
      </c>
      <c r="C117" s="17"/>
      <c r="D117" s="20"/>
      <c r="E117" s="14"/>
      <c r="F117" s="14"/>
      <c r="G117" s="16"/>
      <c r="H117" s="16"/>
    </row>
    <row r="118" spans="1:8" s="25" customFormat="1">
      <c r="A118" s="12">
        <v>8</v>
      </c>
      <c r="B118" s="19" t="s">
        <v>119</v>
      </c>
      <c r="C118" s="17"/>
      <c r="D118" s="20"/>
      <c r="E118" s="14"/>
      <c r="F118" s="14"/>
      <c r="G118" s="16"/>
      <c r="H118" s="16"/>
    </row>
    <row r="119" spans="1:8" s="25" customFormat="1">
      <c r="A119" s="12">
        <v>9</v>
      </c>
      <c r="B119" s="19" t="s">
        <v>120</v>
      </c>
      <c r="C119" s="17"/>
      <c r="D119" s="20"/>
      <c r="E119" s="14"/>
      <c r="F119" s="14"/>
      <c r="G119" s="16"/>
      <c r="H119" s="16"/>
    </row>
    <row r="120" spans="1:8" s="25" customFormat="1">
      <c r="A120" s="12">
        <v>10</v>
      </c>
      <c r="B120" s="19" t="s">
        <v>121</v>
      </c>
      <c r="C120" s="17"/>
      <c r="D120" s="20"/>
      <c r="E120" s="14"/>
      <c r="F120" s="14"/>
      <c r="G120" s="16"/>
      <c r="H120" s="16"/>
    </row>
    <row r="121" spans="1:8" s="25" customFormat="1">
      <c r="A121" s="12" t="s">
        <v>10</v>
      </c>
      <c r="B121" s="19" t="s">
        <v>198</v>
      </c>
      <c r="C121" s="17"/>
      <c r="D121" s="20"/>
      <c r="E121" s="14"/>
      <c r="F121" s="14"/>
      <c r="G121" s="16"/>
      <c r="H121" s="16"/>
    </row>
    <row r="122" spans="1:8" s="25" customFormat="1">
      <c r="A122" s="12">
        <v>1</v>
      </c>
      <c r="B122" s="19" t="s">
        <v>122</v>
      </c>
      <c r="C122" s="17"/>
      <c r="D122" s="20"/>
      <c r="E122" s="14"/>
      <c r="F122" s="14"/>
      <c r="G122" s="16"/>
      <c r="H122" s="16"/>
    </row>
    <row r="123" spans="1:8" s="25" customFormat="1">
      <c r="A123" s="12">
        <v>2</v>
      </c>
      <c r="B123" s="19" t="s">
        <v>123</v>
      </c>
      <c r="C123" s="17"/>
      <c r="D123" s="20"/>
      <c r="E123" s="14"/>
      <c r="F123" s="14"/>
      <c r="G123" s="16"/>
      <c r="H123" s="16"/>
    </row>
    <row r="124" spans="1:8" s="25" customFormat="1">
      <c r="A124" s="12">
        <v>3</v>
      </c>
      <c r="B124" s="19" t="s">
        <v>124</v>
      </c>
      <c r="C124" s="17"/>
      <c r="D124" s="20"/>
      <c r="E124" s="14"/>
      <c r="F124" s="14"/>
      <c r="G124" s="16"/>
      <c r="H124" s="16"/>
    </row>
    <row r="125" spans="1:8" s="25" customFormat="1">
      <c r="A125" s="12">
        <v>4</v>
      </c>
      <c r="B125" s="19" t="s">
        <v>125</v>
      </c>
      <c r="C125" s="17"/>
      <c r="D125" s="20"/>
      <c r="E125" s="14"/>
      <c r="F125" s="14"/>
      <c r="G125" s="16"/>
      <c r="H125" s="16"/>
    </row>
    <row r="126" spans="1:8" s="25" customFormat="1">
      <c r="A126" s="12" t="s">
        <v>11</v>
      </c>
      <c r="B126" s="19" t="s">
        <v>199</v>
      </c>
      <c r="C126" s="17"/>
      <c r="D126" s="20"/>
      <c r="E126" s="14"/>
      <c r="F126" s="14"/>
      <c r="G126" s="16"/>
      <c r="H126" s="16"/>
    </row>
    <row r="127" spans="1:8" s="25" customFormat="1">
      <c r="A127" s="12" t="s">
        <v>12</v>
      </c>
      <c r="B127" s="13" t="s">
        <v>200</v>
      </c>
      <c r="C127" s="17"/>
      <c r="D127" s="20"/>
      <c r="E127" s="14"/>
      <c r="F127" s="14"/>
      <c r="G127" s="16"/>
      <c r="H127" s="16"/>
    </row>
    <row r="128" spans="1:8" s="25" customFormat="1">
      <c r="A128" s="12" t="s">
        <v>13</v>
      </c>
      <c r="B128" s="19" t="s">
        <v>201</v>
      </c>
      <c r="C128" s="17"/>
      <c r="D128" s="20"/>
      <c r="E128" s="14"/>
      <c r="F128" s="14"/>
      <c r="G128" s="16"/>
      <c r="H128" s="16"/>
    </row>
    <row r="129" spans="1:8" s="25" customFormat="1" ht="46.8">
      <c r="A129" s="12"/>
      <c r="B129" s="13" t="s">
        <v>181</v>
      </c>
      <c r="C129" s="17"/>
      <c r="D129" s="20"/>
      <c r="E129" s="14"/>
      <c r="F129" s="14"/>
      <c r="G129" s="16"/>
      <c r="H129" s="16"/>
    </row>
    <row r="130" spans="1:8" s="25" customFormat="1" ht="31.2">
      <c r="A130" s="12"/>
      <c r="B130" s="13" t="s">
        <v>126</v>
      </c>
      <c r="C130" s="17"/>
      <c r="D130" s="20"/>
      <c r="E130" s="14"/>
      <c r="F130" s="14"/>
      <c r="G130" s="16"/>
      <c r="H130" s="16"/>
    </row>
    <row r="131" spans="1:8" s="25" customFormat="1">
      <c r="A131" s="12">
        <v>8</v>
      </c>
      <c r="B131" s="24" t="s">
        <v>127</v>
      </c>
      <c r="C131" s="17"/>
      <c r="D131" s="20"/>
      <c r="E131" s="14"/>
      <c r="F131" s="14"/>
      <c r="G131" s="16"/>
      <c r="H131" s="16"/>
    </row>
    <row r="132" spans="1:8" s="25" customFormat="1" ht="109.2">
      <c r="A132" s="12"/>
      <c r="B132" s="13" t="s">
        <v>295</v>
      </c>
      <c r="C132" s="17"/>
      <c r="D132" s="20"/>
      <c r="E132" s="14"/>
      <c r="F132" s="14"/>
      <c r="G132" s="16"/>
      <c r="H132" s="16"/>
    </row>
    <row r="133" spans="1:8" s="25" customFormat="1">
      <c r="A133" s="22" t="s">
        <v>7</v>
      </c>
      <c r="B133" s="19" t="s">
        <v>373</v>
      </c>
      <c r="C133" s="17" t="s">
        <v>14</v>
      </c>
      <c r="D133" s="20">
        <v>90</v>
      </c>
      <c r="E133" s="14">
        <v>700</v>
      </c>
      <c r="F133" s="14">
        <v>250</v>
      </c>
      <c r="G133" s="16">
        <f t="shared" ref="G133:G139" si="8">E133*D133</f>
        <v>63000</v>
      </c>
      <c r="H133" s="16">
        <f t="shared" ref="H133:H139" si="9">F133*D133</f>
        <v>22500</v>
      </c>
    </row>
    <row r="134" spans="1:8" s="25" customFormat="1">
      <c r="A134" s="22" t="s">
        <v>8</v>
      </c>
      <c r="B134" s="19" t="s">
        <v>372</v>
      </c>
      <c r="C134" s="17" t="s">
        <v>14</v>
      </c>
      <c r="D134" s="20" t="s">
        <v>254</v>
      </c>
      <c r="E134" s="14">
        <v>620</v>
      </c>
      <c r="F134" s="14">
        <v>230</v>
      </c>
      <c r="G134" s="16"/>
      <c r="H134" s="16"/>
    </row>
    <row r="135" spans="1:8" s="25" customFormat="1">
      <c r="A135" s="22" t="s">
        <v>9</v>
      </c>
      <c r="B135" s="19" t="s">
        <v>296</v>
      </c>
      <c r="C135" s="17" t="s">
        <v>14</v>
      </c>
      <c r="D135" s="20">
        <v>25</v>
      </c>
      <c r="E135" s="14">
        <v>400</v>
      </c>
      <c r="F135" s="14">
        <v>150</v>
      </c>
      <c r="G135" s="16">
        <f t="shared" si="8"/>
        <v>10000</v>
      </c>
      <c r="H135" s="16">
        <f t="shared" si="9"/>
        <v>3750</v>
      </c>
    </row>
    <row r="136" spans="1:8" s="25" customFormat="1">
      <c r="A136" s="22" t="s">
        <v>10</v>
      </c>
      <c r="B136" s="19" t="s">
        <v>202</v>
      </c>
      <c r="C136" s="17" t="s">
        <v>14</v>
      </c>
      <c r="D136" s="20">
        <v>60</v>
      </c>
      <c r="E136" s="14">
        <v>375</v>
      </c>
      <c r="F136" s="14">
        <v>120</v>
      </c>
      <c r="G136" s="16">
        <f t="shared" si="8"/>
        <v>22500</v>
      </c>
      <c r="H136" s="16">
        <f t="shared" si="9"/>
        <v>7200</v>
      </c>
    </row>
    <row r="137" spans="1:8" s="25" customFormat="1">
      <c r="A137" s="22" t="s">
        <v>11</v>
      </c>
      <c r="B137" s="19" t="s">
        <v>225</v>
      </c>
      <c r="C137" s="17" t="s">
        <v>14</v>
      </c>
      <c r="D137" s="20">
        <v>60</v>
      </c>
      <c r="E137" s="14">
        <v>450</v>
      </c>
      <c r="F137" s="14">
        <v>150</v>
      </c>
      <c r="G137" s="16">
        <f t="shared" si="8"/>
        <v>27000</v>
      </c>
      <c r="H137" s="16">
        <f t="shared" si="9"/>
        <v>9000</v>
      </c>
    </row>
    <row r="138" spans="1:8" s="25" customFormat="1">
      <c r="A138" s="22" t="s">
        <v>12</v>
      </c>
      <c r="B138" s="19" t="s">
        <v>128</v>
      </c>
      <c r="C138" s="17" t="s">
        <v>14</v>
      </c>
      <c r="D138" s="20">
        <v>150</v>
      </c>
      <c r="E138" s="14">
        <v>62</v>
      </c>
      <c r="F138" s="14">
        <v>25</v>
      </c>
      <c r="G138" s="16">
        <f t="shared" si="8"/>
        <v>9300</v>
      </c>
      <c r="H138" s="16">
        <f t="shared" si="9"/>
        <v>3750</v>
      </c>
    </row>
    <row r="139" spans="1:8" s="27" customFormat="1">
      <c r="A139" s="22" t="s">
        <v>13</v>
      </c>
      <c r="B139" s="19" t="s">
        <v>368</v>
      </c>
      <c r="C139" s="17" t="s">
        <v>14</v>
      </c>
      <c r="D139" s="20">
        <v>30</v>
      </c>
      <c r="E139" s="14">
        <v>230</v>
      </c>
      <c r="F139" s="14">
        <v>42</v>
      </c>
      <c r="G139" s="16">
        <f t="shared" si="8"/>
        <v>6900</v>
      </c>
      <c r="H139" s="16">
        <f t="shared" si="9"/>
        <v>1260</v>
      </c>
    </row>
    <row r="140" spans="1:8" s="25" customFormat="1">
      <c r="A140" s="12">
        <v>9</v>
      </c>
      <c r="B140" s="19" t="s">
        <v>130</v>
      </c>
      <c r="C140" s="17"/>
      <c r="D140" s="20"/>
      <c r="E140" s="14"/>
      <c r="F140" s="14"/>
      <c r="G140" s="14"/>
      <c r="H140" s="14"/>
    </row>
    <row r="141" spans="1:8" s="25" customFormat="1" ht="93.6">
      <c r="A141" s="12"/>
      <c r="B141" s="13" t="s">
        <v>224</v>
      </c>
      <c r="C141" s="17"/>
      <c r="D141" s="20"/>
      <c r="E141" s="14"/>
      <c r="F141" s="14"/>
      <c r="G141" s="14"/>
      <c r="H141" s="14"/>
    </row>
    <row r="142" spans="1:8" s="25" customFormat="1">
      <c r="A142" s="12" t="s">
        <v>7</v>
      </c>
      <c r="B142" s="13" t="s">
        <v>222</v>
      </c>
      <c r="C142" s="17" t="s">
        <v>14</v>
      </c>
      <c r="D142" s="20">
        <v>30</v>
      </c>
      <c r="E142" s="14">
        <v>575</v>
      </c>
      <c r="F142" s="14">
        <v>120</v>
      </c>
      <c r="G142" s="16">
        <f t="shared" ref="G142:G144" si="10">E142*D142</f>
        <v>17250</v>
      </c>
      <c r="H142" s="16">
        <f t="shared" ref="H142:H144" si="11">F142*D142</f>
        <v>3600</v>
      </c>
    </row>
    <row r="143" spans="1:8" s="25" customFormat="1">
      <c r="A143" s="12" t="s">
        <v>8</v>
      </c>
      <c r="B143" s="13" t="s">
        <v>297</v>
      </c>
      <c r="C143" s="17" t="s">
        <v>14</v>
      </c>
      <c r="D143" s="20">
        <v>24</v>
      </c>
      <c r="E143" s="14">
        <v>450</v>
      </c>
      <c r="F143" s="14">
        <v>92</v>
      </c>
      <c r="G143" s="16">
        <f t="shared" si="10"/>
        <v>10800</v>
      </c>
      <c r="H143" s="16">
        <f t="shared" si="11"/>
        <v>2208</v>
      </c>
    </row>
    <row r="144" spans="1:8" s="25" customFormat="1">
      <c r="A144" s="12" t="s">
        <v>9</v>
      </c>
      <c r="B144" s="13" t="s">
        <v>223</v>
      </c>
      <c r="C144" s="17" t="s">
        <v>14</v>
      </c>
      <c r="D144" s="20">
        <v>24</v>
      </c>
      <c r="E144" s="14">
        <v>380</v>
      </c>
      <c r="F144" s="14">
        <v>65</v>
      </c>
      <c r="G144" s="16">
        <f t="shared" si="10"/>
        <v>9120</v>
      </c>
      <c r="H144" s="16">
        <f t="shared" si="11"/>
        <v>1560</v>
      </c>
    </row>
    <row r="145" spans="1:8" s="25" customFormat="1" ht="62.4">
      <c r="A145" s="12">
        <v>10</v>
      </c>
      <c r="B145" s="13" t="s">
        <v>298</v>
      </c>
      <c r="C145" s="17"/>
      <c r="D145" s="20"/>
      <c r="E145" s="14"/>
      <c r="F145" s="14"/>
      <c r="G145" s="14"/>
      <c r="H145" s="14"/>
    </row>
    <row r="146" spans="1:8" s="25" customFormat="1">
      <c r="A146" s="12" t="s">
        <v>7</v>
      </c>
      <c r="B146" s="13" t="s">
        <v>188</v>
      </c>
      <c r="C146" s="17" t="s">
        <v>14</v>
      </c>
      <c r="D146" s="20">
        <v>48</v>
      </c>
      <c r="E146" s="14">
        <v>160</v>
      </c>
      <c r="F146" s="14">
        <v>48</v>
      </c>
      <c r="G146" s="16">
        <f t="shared" ref="G146:G147" si="12">E146*D146</f>
        <v>7680</v>
      </c>
      <c r="H146" s="16">
        <f t="shared" ref="H146:H147" si="13">F146*D146</f>
        <v>2304</v>
      </c>
    </row>
    <row r="147" spans="1:8" s="25" customFormat="1">
      <c r="A147" s="12" t="s">
        <v>8</v>
      </c>
      <c r="B147" s="13" t="s">
        <v>131</v>
      </c>
      <c r="C147" s="17" t="s">
        <v>14</v>
      </c>
      <c r="D147" s="20">
        <v>60</v>
      </c>
      <c r="E147" s="14">
        <v>200</v>
      </c>
      <c r="F147" s="14">
        <v>55</v>
      </c>
      <c r="G147" s="16">
        <f t="shared" si="12"/>
        <v>12000</v>
      </c>
      <c r="H147" s="16">
        <f t="shared" si="13"/>
        <v>3300</v>
      </c>
    </row>
    <row r="148" spans="1:8" s="25" customFormat="1" ht="156">
      <c r="A148" s="12">
        <v>11</v>
      </c>
      <c r="B148" s="13" t="s">
        <v>419</v>
      </c>
      <c r="C148" s="28"/>
      <c r="D148" s="20"/>
      <c r="E148" s="14"/>
      <c r="F148" s="14"/>
      <c r="G148" s="14"/>
      <c r="H148" s="14"/>
    </row>
    <row r="149" spans="1:8" s="25" customFormat="1">
      <c r="A149" s="12" t="s">
        <v>7</v>
      </c>
      <c r="B149" s="19" t="s">
        <v>374</v>
      </c>
      <c r="C149" s="28" t="s">
        <v>14</v>
      </c>
      <c r="D149" s="20">
        <v>15</v>
      </c>
      <c r="E149" s="14">
        <v>6740</v>
      </c>
      <c r="F149" s="14">
        <v>850</v>
      </c>
      <c r="G149" s="16">
        <f t="shared" ref="G149:G151" si="14">E149*D149</f>
        <v>101100</v>
      </c>
      <c r="H149" s="16">
        <f t="shared" ref="H149:H151" si="15">F149*D149</f>
        <v>12750</v>
      </c>
    </row>
    <row r="150" spans="1:8" s="25" customFormat="1">
      <c r="A150" s="12" t="s">
        <v>8</v>
      </c>
      <c r="B150" s="19" t="s">
        <v>375</v>
      </c>
      <c r="C150" s="28" t="s">
        <v>14</v>
      </c>
      <c r="D150" s="20">
        <v>6</v>
      </c>
      <c r="E150" s="14">
        <v>5850</v>
      </c>
      <c r="F150" s="14">
        <v>525</v>
      </c>
      <c r="G150" s="16">
        <f t="shared" si="14"/>
        <v>35100</v>
      </c>
      <c r="H150" s="16">
        <f t="shared" si="15"/>
        <v>3150</v>
      </c>
    </row>
    <row r="151" spans="1:8" s="25" customFormat="1">
      <c r="A151" s="12" t="s">
        <v>9</v>
      </c>
      <c r="B151" s="19" t="s">
        <v>132</v>
      </c>
      <c r="C151" s="28" t="s">
        <v>14</v>
      </c>
      <c r="D151" s="20">
        <v>18</v>
      </c>
      <c r="E151" s="14">
        <v>4560</v>
      </c>
      <c r="F151" s="14">
        <v>455</v>
      </c>
      <c r="G151" s="16">
        <f t="shared" si="14"/>
        <v>82080</v>
      </c>
      <c r="H151" s="16">
        <f t="shared" si="15"/>
        <v>8190</v>
      </c>
    </row>
    <row r="152" spans="1:8" s="25" customFormat="1" ht="187.2">
      <c r="A152" s="12">
        <v>12</v>
      </c>
      <c r="B152" s="13" t="s">
        <v>306</v>
      </c>
      <c r="C152" s="28"/>
      <c r="D152" s="20"/>
      <c r="E152" s="14"/>
      <c r="F152" s="15"/>
      <c r="G152" s="14"/>
      <c r="H152" s="14"/>
    </row>
    <row r="153" spans="1:8" s="25" customFormat="1">
      <c r="A153" s="12" t="s">
        <v>7</v>
      </c>
      <c r="B153" s="19" t="s">
        <v>15</v>
      </c>
      <c r="C153" s="28" t="s">
        <v>14</v>
      </c>
      <c r="D153" s="20">
        <v>48</v>
      </c>
      <c r="E153" s="14">
        <v>3050</v>
      </c>
      <c r="F153" s="14">
        <v>590</v>
      </c>
      <c r="G153" s="16">
        <f t="shared" ref="G153:G159" si="16">E153*D153</f>
        <v>146400</v>
      </c>
      <c r="H153" s="16">
        <f t="shared" ref="H153:H159" si="17">F153*D153</f>
        <v>28320</v>
      </c>
    </row>
    <row r="154" spans="1:8" s="25" customFormat="1">
      <c r="A154" s="12" t="s">
        <v>8</v>
      </c>
      <c r="B154" s="19" t="s">
        <v>133</v>
      </c>
      <c r="C154" s="28" t="s">
        <v>14</v>
      </c>
      <c r="D154" s="20">
        <v>6</v>
      </c>
      <c r="E154" s="14">
        <v>2030</v>
      </c>
      <c r="F154" s="14">
        <v>450</v>
      </c>
      <c r="G154" s="16">
        <f t="shared" si="16"/>
        <v>12180</v>
      </c>
      <c r="H154" s="16">
        <f t="shared" si="17"/>
        <v>2700</v>
      </c>
    </row>
    <row r="155" spans="1:8" s="25" customFormat="1">
      <c r="A155" s="12" t="s">
        <v>9</v>
      </c>
      <c r="B155" s="19" t="s">
        <v>134</v>
      </c>
      <c r="C155" s="28" t="s">
        <v>14</v>
      </c>
      <c r="D155" s="20">
        <v>6</v>
      </c>
      <c r="E155" s="14">
        <v>1420</v>
      </c>
      <c r="F155" s="14">
        <v>350</v>
      </c>
      <c r="G155" s="16">
        <f t="shared" si="16"/>
        <v>8520</v>
      </c>
      <c r="H155" s="16">
        <f t="shared" si="17"/>
        <v>2100</v>
      </c>
    </row>
    <row r="156" spans="1:8" s="25" customFormat="1">
      <c r="A156" s="12" t="s">
        <v>10</v>
      </c>
      <c r="B156" s="19" t="s">
        <v>135</v>
      </c>
      <c r="C156" s="28" t="s">
        <v>14</v>
      </c>
      <c r="D156" s="20">
        <v>18</v>
      </c>
      <c r="E156" s="14">
        <v>1150</v>
      </c>
      <c r="F156" s="14">
        <v>280</v>
      </c>
      <c r="G156" s="16">
        <f t="shared" si="16"/>
        <v>20700</v>
      </c>
      <c r="H156" s="16">
        <f t="shared" si="17"/>
        <v>5040</v>
      </c>
    </row>
    <row r="157" spans="1:8" s="25" customFormat="1">
      <c r="A157" s="12" t="s">
        <v>11</v>
      </c>
      <c r="B157" s="19" t="s">
        <v>174</v>
      </c>
      <c r="C157" s="28" t="s">
        <v>14</v>
      </c>
      <c r="D157" s="20">
        <v>12</v>
      </c>
      <c r="E157" s="14">
        <v>890</v>
      </c>
      <c r="F157" s="14">
        <v>245</v>
      </c>
      <c r="G157" s="16">
        <f t="shared" si="16"/>
        <v>10680</v>
      </c>
      <c r="H157" s="16">
        <f t="shared" si="17"/>
        <v>2940</v>
      </c>
    </row>
    <row r="158" spans="1:8" s="25" customFormat="1">
      <c r="A158" s="12" t="s">
        <v>12</v>
      </c>
      <c r="B158" s="19" t="s">
        <v>136</v>
      </c>
      <c r="C158" s="28" t="s">
        <v>14</v>
      </c>
      <c r="D158" s="20">
        <v>24</v>
      </c>
      <c r="E158" s="14">
        <v>385</v>
      </c>
      <c r="F158" s="14">
        <v>120</v>
      </c>
      <c r="G158" s="16">
        <f t="shared" si="16"/>
        <v>9240</v>
      </c>
      <c r="H158" s="16">
        <f t="shared" si="17"/>
        <v>2880</v>
      </c>
    </row>
    <row r="159" spans="1:8" s="29" customFormat="1">
      <c r="A159" s="12" t="s">
        <v>13</v>
      </c>
      <c r="B159" s="19" t="s">
        <v>178</v>
      </c>
      <c r="C159" s="28" t="s">
        <v>14</v>
      </c>
      <c r="D159" s="20">
        <v>24</v>
      </c>
      <c r="E159" s="14">
        <v>250</v>
      </c>
      <c r="F159" s="14">
        <v>82</v>
      </c>
      <c r="G159" s="16">
        <f t="shared" si="16"/>
        <v>6000</v>
      </c>
      <c r="H159" s="16">
        <f t="shared" si="17"/>
        <v>1968</v>
      </c>
    </row>
    <row r="160" spans="1:8" s="25" customFormat="1" ht="46.8">
      <c r="A160" s="12">
        <v>13</v>
      </c>
      <c r="B160" s="13" t="s">
        <v>173</v>
      </c>
      <c r="C160" s="17"/>
      <c r="D160" s="20"/>
      <c r="E160" s="14"/>
      <c r="F160" s="15"/>
      <c r="G160" s="14"/>
      <c r="H160" s="14"/>
    </row>
    <row r="161" spans="1:8" s="25" customFormat="1">
      <c r="A161" s="12" t="s">
        <v>7</v>
      </c>
      <c r="B161" s="19" t="s">
        <v>54</v>
      </c>
      <c r="C161" s="17" t="s">
        <v>6</v>
      </c>
      <c r="D161" s="20">
        <v>1</v>
      </c>
      <c r="E161" s="14">
        <v>28250</v>
      </c>
      <c r="F161" s="14">
        <v>1850</v>
      </c>
      <c r="G161" s="16">
        <f t="shared" ref="G161:G164" si="18">E161*D161</f>
        <v>28250</v>
      </c>
      <c r="H161" s="16">
        <f t="shared" ref="H161:H164" si="19">F161*D161</f>
        <v>1850</v>
      </c>
    </row>
    <row r="162" spans="1:8" s="29" customFormat="1">
      <c r="A162" s="22" t="s">
        <v>8</v>
      </c>
      <c r="B162" s="19" t="s">
        <v>16</v>
      </c>
      <c r="C162" s="17" t="s">
        <v>6</v>
      </c>
      <c r="D162" s="20">
        <v>4</v>
      </c>
      <c r="E162" s="14">
        <v>13500</v>
      </c>
      <c r="F162" s="14">
        <v>1200</v>
      </c>
      <c r="G162" s="16">
        <f t="shared" si="18"/>
        <v>54000</v>
      </c>
      <c r="H162" s="16">
        <f t="shared" si="19"/>
        <v>4800</v>
      </c>
    </row>
    <row r="163" spans="1:8" s="29" customFormat="1">
      <c r="A163" s="22" t="s">
        <v>9</v>
      </c>
      <c r="B163" s="19" t="s">
        <v>22</v>
      </c>
      <c r="C163" s="17" t="s">
        <v>6</v>
      </c>
      <c r="D163" s="20">
        <v>1</v>
      </c>
      <c r="E163" s="14">
        <v>8560</v>
      </c>
      <c r="F163" s="14">
        <v>950</v>
      </c>
      <c r="G163" s="16">
        <f t="shared" si="18"/>
        <v>8560</v>
      </c>
      <c r="H163" s="16">
        <f t="shared" si="19"/>
        <v>950</v>
      </c>
    </row>
    <row r="164" spans="1:8" s="25" customFormat="1">
      <c r="A164" s="12" t="s">
        <v>10</v>
      </c>
      <c r="B164" s="19" t="s">
        <v>17</v>
      </c>
      <c r="C164" s="17" t="s">
        <v>6</v>
      </c>
      <c r="D164" s="20">
        <v>2</v>
      </c>
      <c r="E164" s="14">
        <v>6000</v>
      </c>
      <c r="F164" s="14">
        <v>800</v>
      </c>
      <c r="G164" s="16">
        <f t="shared" si="18"/>
        <v>12000</v>
      </c>
      <c r="H164" s="16">
        <f t="shared" si="19"/>
        <v>1600</v>
      </c>
    </row>
    <row r="165" spans="1:8" s="25" customFormat="1" ht="46.8">
      <c r="A165" s="12">
        <v>14</v>
      </c>
      <c r="B165" s="13" t="s">
        <v>407</v>
      </c>
      <c r="C165" s="17"/>
      <c r="D165" s="20"/>
      <c r="E165" s="14"/>
      <c r="F165" s="15"/>
      <c r="G165" s="14"/>
      <c r="H165" s="14"/>
    </row>
    <row r="166" spans="1:8" s="25" customFormat="1">
      <c r="A166" s="12" t="s">
        <v>7</v>
      </c>
      <c r="B166" s="19" t="s">
        <v>54</v>
      </c>
      <c r="C166" s="17" t="s">
        <v>6</v>
      </c>
      <c r="D166" s="20">
        <v>1</v>
      </c>
      <c r="E166" s="14">
        <v>39500</v>
      </c>
      <c r="F166" s="14">
        <v>1850</v>
      </c>
      <c r="G166" s="16">
        <f t="shared" ref="G166:G168" si="20">E166*D166</f>
        <v>39500</v>
      </c>
      <c r="H166" s="16">
        <f t="shared" ref="H166:H168" si="21">F166*D166</f>
        <v>1850</v>
      </c>
    </row>
    <row r="167" spans="1:8" s="29" customFormat="1">
      <c r="A167" s="22" t="s">
        <v>8</v>
      </c>
      <c r="B167" s="19" t="s">
        <v>16</v>
      </c>
      <c r="C167" s="17" t="s">
        <v>6</v>
      </c>
      <c r="D167" s="20">
        <v>4</v>
      </c>
      <c r="E167" s="14">
        <v>19560</v>
      </c>
      <c r="F167" s="14">
        <v>1200</v>
      </c>
      <c r="G167" s="16">
        <f t="shared" si="20"/>
        <v>78240</v>
      </c>
      <c r="H167" s="16">
        <f t="shared" si="21"/>
        <v>4800</v>
      </c>
    </row>
    <row r="168" spans="1:8" s="25" customFormat="1">
      <c r="A168" s="12" t="s">
        <v>9</v>
      </c>
      <c r="B168" s="19" t="s">
        <v>17</v>
      </c>
      <c r="C168" s="17" t="s">
        <v>6</v>
      </c>
      <c r="D168" s="20">
        <v>2</v>
      </c>
      <c r="E168" s="14">
        <v>9500</v>
      </c>
      <c r="F168" s="14">
        <v>800</v>
      </c>
      <c r="G168" s="16">
        <f t="shared" si="20"/>
        <v>19000</v>
      </c>
      <c r="H168" s="16">
        <f t="shared" si="21"/>
        <v>1600</v>
      </c>
    </row>
    <row r="169" spans="1:8" s="25" customFormat="1" ht="62.4">
      <c r="A169" s="31">
        <v>15</v>
      </c>
      <c r="B169" s="13" t="s">
        <v>406</v>
      </c>
      <c r="C169" s="17"/>
      <c r="D169" s="20"/>
      <c r="E169" s="16"/>
      <c r="F169" s="26"/>
      <c r="G169" s="32"/>
      <c r="H169" s="32"/>
    </row>
    <row r="170" spans="1:8" s="25" customFormat="1">
      <c r="A170" s="12" t="s">
        <v>7</v>
      </c>
      <c r="B170" s="19" t="s">
        <v>54</v>
      </c>
      <c r="C170" s="17" t="s">
        <v>6</v>
      </c>
      <c r="D170" s="20">
        <v>1</v>
      </c>
      <c r="E170" s="14">
        <v>12000</v>
      </c>
      <c r="F170" s="14">
        <v>1700</v>
      </c>
      <c r="G170" s="16">
        <f t="shared" ref="G170:G174" si="22">E170*D170</f>
        <v>12000</v>
      </c>
      <c r="H170" s="16">
        <f t="shared" ref="H170:H174" si="23">F170*D170</f>
        <v>1700</v>
      </c>
    </row>
    <row r="171" spans="1:8" s="25" customFormat="1">
      <c r="A171" s="12" t="s">
        <v>8</v>
      </c>
      <c r="B171" s="19" t="s">
        <v>16</v>
      </c>
      <c r="C171" s="17" t="s">
        <v>6</v>
      </c>
      <c r="D171" s="20">
        <v>5</v>
      </c>
      <c r="E171" s="14">
        <v>8960</v>
      </c>
      <c r="F171" s="14">
        <v>1200</v>
      </c>
      <c r="G171" s="16">
        <f t="shared" si="22"/>
        <v>44800</v>
      </c>
      <c r="H171" s="16">
        <f t="shared" si="23"/>
        <v>6000</v>
      </c>
    </row>
    <row r="172" spans="1:8" s="25" customFormat="1">
      <c r="A172" s="12" t="s">
        <v>9</v>
      </c>
      <c r="B172" s="19" t="s">
        <v>22</v>
      </c>
      <c r="C172" s="17" t="s">
        <v>6</v>
      </c>
      <c r="D172" s="20">
        <v>1</v>
      </c>
      <c r="E172" s="14">
        <v>6420</v>
      </c>
      <c r="F172" s="14">
        <v>720</v>
      </c>
      <c r="G172" s="16">
        <f t="shared" si="22"/>
        <v>6420</v>
      </c>
      <c r="H172" s="16">
        <f t="shared" si="23"/>
        <v>720</v>
      </c>
    </row>
    <row r="173" spans="1:8" s="25" customFormat="1">
      <c r="A173" s="12" t="s">
        <v>10</v>
      </c>
      <c r="B173" s="19" t="s">
        <v>17</v>
      </c>
      <c r="C173" s="17" t="s">
        <v>6</v>
      </c>
      <c r="D173" s="20">
        <v>2</v>
      </c>
      <c r="E173" s="14">
        <v>5850</v>
      </c>
      <c r="F173" s="14">
        <v>600</v>
      </c>
      <c r="G173" s="16">
        <f t="shared" si="22"/>
        <v>11700</v>
      </c>
      <c r="H173" s="16">
        <f t="shared" si="23"/>
        <v>1200</v>
      </c>
    </row>
    <row r="174" spans="1:8" s="25" customFormat="1">
      <c r="A174" s="12" t="s">
        <v>11</v>
      </c>
      <c r="B174" s="19" t="s">
        <v>27</v>
      </c>
      <c r="C174" s="17" t="s">
        <v>6</v>
      </c>
      <c r="D174" s="20">
        <v>1</v>
      </c>
      <c r="E174" s="14">
        <v>4800</v>
      </c>
      <c r="F174" s="14">
        <v>300</v>
      </c>
      <c r="G174" s="16">
        <f t="shared" si="22"/>
        <v>4800</v>
      </c>
      <c r="H174" s="16">
        <f t="shared" si="23"/>
        <v>300</v>
      </c>
    </row>
    <row r="175" spans="1:8" s="25" customFormat="1" ht="78">
      <c r="A175" s="31">
        <v>16</v>
      </c>
      <c r="B175" s="13" t="s">
        <v>404</v>
      </c>
      <c r="C175" s="17"/>
      <c r="D175" s="20"/>
      <c r="E175" s="16"/>
      <c r="F175" s="26"/>
      <c r="G175" s="32"/>
      <c r="H175" s="32"/>
    </row>
    <row r="176" spans="1:8" s="25" customFormat="1">
      <c r="A176" s="12" t="s">
        <v>7</v>
      </c>
      <c r="B176" s="19" t="s">
        <v>54</v>
      </c>
      <c r="C176" s="17" t="s">
        <v>6</v>
      </c>
      <c r="D176" s="20">
        <v>1</v>
      </c>
      <c r="E176" s="14">
        <v>14500</v>
      </c>
      <c r="F176" s="14">
        <v>1700</v>
      </c>
      <c r="G176" s="16">
        <f t="shared" ref="G176:G180" si="24">E176*D176</f>
        <v>14500</v>
      </c>
      <c r="H176" s="16">
        <f t="shared" ref="H176:H180" si="25">F176*D176</f>
        <v>1700</v>
      </c>
    </row>
    <row r="177" spans="1:8" s="25" customFormat="1">
      <c r="A177" s="12" t="s">
        <v>8</v>
      </c>
      <c r="B177" s="19" t="s">
        <v>299</v>
      </c>
      <c r="C177" s="17" t="s">
        <v>6</v>
      </c>
      <c r="D177" s="20">
        <v>3</v>
      </c>
      <c r="E177" s="14">
        <v>10850</v>
      </c>
      <c r="F177" s="14">
        <v>1200</v>
      </c>
      <c r="G177" s="16">
        <f t="shared" si="24"/>
        <v>32550</v>
      </c>
      <c r="H177" s="16">
        <f t="shared" si="25"/>
        <v>3600</v>
      </c>
    </row>
    <row r="178" spans="1:8" s="25" customFormat="1">
      <c r="A178" s="12" t="s">
        <v>9</v>
      </c>
      <c r="B178" s="19" t="s">
        <v>300</v>
      </c>
      <c r="C178" s="17" t="s">
        <v>6</v>
      </c>
      <c r="D178" s="20">
        <v>4</v>
      </c>
      <c r="E178" s="14">
        <v>9500</v>
      </c>
      <c r="F178" s="14">
        <v>1200</v>
      </c>
      <c r="G178" s="16">
        <f t="shared" si="24"/>
        <v>38000</v>
      </c>
      <c r="H178" s="16">
        <f t="shared" si="25"/>
        <v>4800</v>
      </c>
    </row>
    <row r="179" spans="1:8" s="25" customFormat="1">
      <c r="A179" s="12" t="s">
        <v>10</v>
      </c>
      <c r="B179" s="19" t="s">
        <v>17</v>
      </c>
      <c r="C179" s="17" t="s">
        <v>6</v>
      </c>
      <c r="D179" s="20">
        <v>2</v>
      </c>
      <c r="E179" s="14">
        <v>8100</v>
      </c>
      <c r="F179" s="14">
        <v>600</v>
      </c>
      <c r="G179" s="16">
        <f t="shared" si="24"/>
        <v>16200</v>
      </c>
      <c r="H179" s="16">
        <f t="shared" si="25"/>
        <v>1200</v>
      </c>
    </row>
    <row r="180" spans="1:8" s="25" customFormat="1">
      <c r="A180" s="12" t="s">
        <v>11</v>
      </c>
      <c r="B180" s="19" t="s">
        <v>27</v>
      </c>
      <c r="C180" s="17" t="s">
        <v>6</v>
      </c>
      <c r="D180" s="20">
        <v>1</v>
      </c>
      <c r="E180" s="14">
        <v>6200</v>
      </c>
      <c r="F180" s="14">
        <v>300</v>
      </c>
      <c r="G180" s="16">
        <f t="shared" si="24"/>
        <v>6200</v>
      </c>
      <c r="H180" s="16">
        <f t="shared" si="25"/>
        <v>300</v>
      </c>
    </row>
    <row r="181" spans="1:8" s="25" customFormat="1" ht="31.2">
      <c r="A181" s="31">
        <v>17</v>
      </c>
      <c r="B181" s="13" t="s">
        <v>376</v>
      </c>
      <c r="C181" s="17"/>
      <c r="D181" s="20"/>
      <c r="E181" s="14"/>
      <c r="F181" s="15"/>
      <c r="G181" s="32"/>
      <c r="H181" s="32"/>
    </row>
    <row r="182" spans="1:8" s="29" customFormat="1">
      <c r="A182" s="33" t="s">
        <v>7</v>
      </c>
      <c r="B182" s="19" t="s">
        <v>158</v>
      </c>
      <c r="C182" s="17" t="s">
        <v>6</v>
      </c>
      <c r="D182" s="20">
        <v>2</v>
      </c>
      <c r="E182" s="14">
        <v>75400</v>
      </c>
      <c r="F182" s="14">
        <v>5800</v>
      </c>
      <c r="G182" s="16">
        <f t="shared" ref="G182:G183" si="26">E182*D182</f>
        <v>150800</v>
      </c>
      <c r="H182" s="16">
        <f t="shared" ref="H182:H183" si="27">F182*D182</f>
        <v>11600</v>
      </c>
    </row>
    <row r="183" spans="1:8" s="29" customFormat="1">
      <c r="A183" s="33" t="s">
        <v>8</v>
      </c>
      <c r="B183" s="19" t="s">
        <v>16</v>
      </c>
      <c r="C183" s="17" t="s">
        <v>6</v>
      </c>
      <c r="D183" s="20">
        <v>1</v>
      </c>
      <c r="E183" s="14">
        <v>26500</v>
      </c>
      <c r="F183" s="14">
        <v>1200</v>
      </c>
      <c r="G183" s="16">
        <f t="shared" si="26"/>
        <v>26500</v>
      </c>
      <c r="H183" s="16">
        <f t="shared" si="27"/>
        <v>1200</v>
      </c>
    </row>
    <row r="184" spans="1:8" s="25" customFormat="1" ht="62.4">
      <c r="A184" s="31">
        <v>18</v>
      </c>
      <c r="B184" s="13" t="s">
        <v>205</v>
      </c>
      <c r="C184" s="17"/>
      <c r="D184" s="20"/>
      <c r="E184" s="14"/>
      <c r="F184" s="14"/>
      <c r="G184" s="14"/>
      <c r="H184" s="14"/>
    </row>
    <row r="185" spans="1:8" s="25" customFormat="1">
      <c r="A185" s="31" t="s">
        <v>7</v>
      </c>
      <c r="B185" s="19" t="s">
        <v>158</v>
      </c>
      <c r="C185" s="17" t="s">
        <v>6</v>
      </c>
      <c r="D185" s="20">
        <v>2</v>
      </c>
      <c r="E185" s="14">
        <v>32250</v>
      </c>
      <c r="F185" s="14">
        <v>3500</v>
      </c>
      <c r="G185" s="16">
        <f t="shared" ref="G185:G188" si="28">E185*D185</f>
        <v>64500</v>
      </c>
      <c r="H185" s="16">
        <f t="shared" ref="H185:H188" si="29">F185*D185</f>
        <v>7000</v>
      </c>
    </row>
    <row r="186" spans="1:8" s="25" customFormat="1">
      <c r="A186" s="31" t="s">
        <v>8</v>
      </c>
      <c r="B186" s="19" t="s">
        <v>54</v>
      </c>
      <c r="C186" s="17" t="s">
        <v>6</v>
      </c>
      <c r="D186" s="20">
        <v>4</v>
      </c>
      <c r="E186" s="14">
        <v>24500</v>
      </c>
      <c r="F186" s="14">
        <v>2750</v>
      </c>
      <c r="G186" s="16">
        <f t="shared" si="28"/>
        <v>98000</v>
      </c>
      <c r="H186" s="16">
        <f t="shared" si="29"/>
        <v>11000</v>
      </c>
    </row>
    <row r="187" spans="1:8" s="25" customFormat="1">
      <c r="A187" s="31" t="s">
        <v>9</v>
      </c>
      <c r="B187" s="19" t="s">
        <v>16</v>
      </c>
      <c r="C187" s="17" t="s">
        <v>6</v>
      </c>
      <c r="D187" s="20">
        <v>2</v>
      </c>
      <c r="E187" s="14">
        <v>17250</v>
      </c>
      <c r="F187" s="14">
        <v>1950</v>
      </c>
      <c r="G187" s="16">
        <f t="shared" si="28"/>
        <v>34500</v>
      </c>
      <c r="H187" s="16">
        <f t="shared" si="29"/>
        <v>3900</v>
      </c>
    </row>
    <row r="188" spans="1:8" s="25" customFormat="1">
      <c r="A188" s="17" t="s">
        <v>10</v>
      </c>
      <c r="B188" s="19" t="s">
        <v>18</v>
      </c>
      <c r="C188" s="17" t="s">
        <v>6</v>
      </c>
      <c r="D188" s="20">
        <v>2</v>
      </c>
      <c r="E188" s="14">
        <v>8500</v>
      </c>
      <c r="F188" s="14">
        <v>1200</v>
      </c>
      <c r="G188" s="16">
        <f t="shared" si="28"/>
        <v>17000</v>
      </c>
      <c r="H188" s="16">
        <f t="shared" si="29"/>
        <v>2400</v>
      </c>
    </row>
    <row r="189" spans="1:8" s="25" customFormat="1" ht="46.8">
      <c r="A189" s="12">
        <v>19</v>
      </c>
      <c r="B189" s="13" t="s">
        <v>305</v>
      </c>
      <c r="C189" s="17"/>
      <c r="D189" s="20"/>
      <c r="E189" s="14"/>
      <c r="F189" s="14"/>
      <c r="G189" s="20"/>
      <c r="H189" s="20"/>
    </row>
    <row r="190" spans="1:8" s="25" customFormat="1">
      <c r="A190" s="12" t="s">
        <v>7</v>
      </c>
      <c r="B190" s="19" t="s">
        <v>137</v>
      </c>
      <c r="C190" s="17" t="s">
        <v>6</v>
      </c>
      <c r="D190" s="20">
        <f>12+14</f>
        <v>26</v>
      </c>
      <c r="E190" s="14">
        <v>950</v>
      </c>
      <c r="F190" s="14">
        <v>120</v>
      </c>
      <c r="G190" s="16">
        <f t="shared" ref="G190:G191" si="30">E190*D190</f>
        <v>24700</v>
      </c>
      <c r="H190" s="16">
        <f t="shared" ref="H190:H191" si="31">F190*D190</f>
        <v>3120</v>
      </c>
    </row>
    <row r="191" spans="1:8" s="25" customFormat="1">
      <c r="A191" s="12" t="s">
        <v>8</v>
      </c>
      <c r="B191" s="19" t="s">
        <v>30</v>
      </c>
      <c r="C191" s="17" t="s">
        <v>6</v>
      </c>
      <c r="D191" s="20">
        <v>6</v>
      </c>
      <c r="E191" s="14">
        <v>1200</v>
      </c>
      <c r="F191" s="14">
        <v>120</v>
      </c>
      <c r="G191" s="16">
        <f t="shared" si="30"/>
        <v>7200</v>
      </c>
      <c r="H191" s="16">
        <f t="shared" si="31"/>
        <v>720</v>
      </c>
    </row>
    <row r="192" spans="1:8" s="25" customFormat="1" ht="46.8">
      <c r="A192" s="12">
        <v>20</v>
      </c>
      <c r="B192" s="13" t="s">
        <v>405</v>
      </c>
      <c r="C192" s="17"/>
      <c r="D192" s="20"/>
      <c r="E192" s="14"/>
      <c r="F192" s="14"/>
      <c r="G192" s="20"/>
      <c r="H192" s="20"/>
    </row>
    <row r="193" spans="1:8" s="25" customFormat="1">
      <c r="A193" s="12" t="s">
        <v>7</v>
      </c>
      <c r="B193" s="19" t="s">
        <v>137</v>
      </c>
      <c r="C193" s="17" t="s">
        <v>6</v>
      </c>
      <c r="D193" s="20">
        <f>8+6</f>
        <v>14</v>
      </c>
      <c r="E193" s="14">
        <v>950</v>
      </c>
      <c r="F193" s="14">
        <v>120</v>
      </c>
      <c r="G193" s="16">
        <f t="shared" ref="G193:G199" si="32">E193*D193</f>
        <v>13300</v>
      </c>
      <c r="H193" s="16">
        <f t="shared" ref="H193:H199" si="33">F193*D193</f>
        <v>1680</v>
      </c>
    </row>
    <row r="194" spans="1:8" s="25" customFormat="1">
      <c r="A194" s="12" t="s">
        <v>8</v>
      </c>
      <c r="B194" s="19" t="s">
        <v>30</v>
      </c>
      <c r="C194" s="17" t="s">
        <v>6</v>
      </c>
      <c r="D194" s="20">
        <v>4</v>
      </c>
      <c r="E194" s="14">
        <v>1200</v>
      </c>
      <c r="F194" s="14">
        <v>120</v>
      </c>
      <c r="G194" s="16">
        <f t="shared" si="32"/>
        <v>4800</v>
      </c>
      <c r="H194" s="16">
        <f t="shared" si="33"/>
        <v>480</v>
      </c>
    </row>
    <row r="195" spans="1:8" s="25" customFormat="1" ht="46.8">
      <c r="A195" s="12">
        <v>21</v>
      </c>
      <c r="B195" s="13" t="s">
        <v>389</v>
      </c>
      <c r="C195" s="17" t="s">
        <v>6</v>
      </c>
      <c r="D195" s="20">
        <v>7</v>
      </c>
      <c r="E195" s="14">
        <v>3000</v>
      </c>
      <c r="F195" s="14">
        <v>175</v>
      </c>
      <c r="G195" s="16">
        <f t="shared" si="32"/>
        <v>21000</v>
      </c>
      <c r="H195" s="16">
        <f t="shared" si="33"/>
        <v>1225</v>
      </c>
    </row>
    <row r="196" spans="1:8" s="25" customFormat="1" ht="46.8">
      <c r="A196" s="12">
        <v>22</v>
      </c>
      <c r="B196" s="13" t="s">
        <v>301</v>
      </c>
      <c r="C196" s="17" t="s">
        <v>6</v>
      </c>
      <c r="D196" s="20">
        <v>6</v>
      </c>
      <c r="E196" s="14">
        <v>3850</v>
      </c>
      <c r="F196" s="14">
        <v>175</v>
      </c>
      <c r="G196" s="16">
        <f t="shared" si="32"/>
        <v>23100</v>
      </c>
      <c r="H196" s="16">
        <f t="shared" si="33"/>
        <v>1050</v>
      </c>
    </row>
    <row r="197" spans="1:8" s="25" customFormat="1" ht="46.8">
      <c r="A197" s="12">
        <v>23</v>
      </c>
      <c r="B197" s="13" t="s">
        <v>302</v>
      </c>
      <c r="C197" s="17" t="s">
        <v>6</v>
      </c>
      <c r="D197" s="20">
        <f>3+14</f>
        <v>17</v>
      </c>
      <c r="E197" s="14">
        <v>2750</v>
      </c>
      <c r="F197" s="14">
        <v>150</v>
      </c>
      <c r="G197" s="16">
        <f t="shared" si="32"/>
        <v>46750</v>
      </c>
      <c r="H197" s="16">
        <f t="shared" si="33"/>
        <v>2550</v>
      </c>
    </row>
    <row r="198" spans="1:8" s="25" customFormat="1" ht="46.8">
      <c r="A198" s="12">
        <v>24</v>
      </c>
      <c r="B198" s="13" t="s">
        <v>303</v>
      </c>
      <c r="C198" s="17" t="s">
        <v>6</v>
      </c>
      <c r="D198" s="20">
        <f>2+6</f>
        <v>8</v>
      </c>
      <c r="E198" s="14">
        <v>3550</v>
      </c>
      <c r="F198" s="14">
        <v>150</v>
      </c>
      <c r="G198" s="16">
        <f t="shared" si="32"/>
        <v>28400</v>
      </c>
      <c r="H198" s="16">
        <f t="shared" si="33"/>
        <v>1200</v>
      </c>
    </row>
    <row r="199" spans="1:8" s="25" customFormat="1" ht="62.4">
      <c r="A199" s="12">
        <v>25</v>
      </c>
      <c r="B199" s="13" t="s">
        <v>304</v>
      </c>
      <c r="C199" s="17" t="s">
        <v>6</v>
      </c>
      <c r="D199" s="20">
        <v>1</v>
      </c>
      <c r="E199" s="14">
        <v>95000</v>
      </c>
      <c r="F199" s="14">
        <v>2850</v>
      </c>
      <c r="G199" s="16">
        <f t="shared" si="32"/>
        <v>95000</v>
      </c>
      <c r="H199" s="16">
        <f t="shared" si="33"/>
        <v>2850</v>
      </c>
    </row>
    <row r="200" spans="1:8" s="25" customFormat="1" ht="124.8">
      <c r="A200" s="31">
        <v>26</v>
      </c>
      <c r="B200" s="13" t="s">
        <v>426</v>
      </c>
      <c r="C200" s="35"/>
      <c r="D200" s="20"/>
      <c r="E200" s="20"/>
      <c r="F200" s="34"/>
      <c r="G200" s="20"/>
      <c r="H200" s="20"/>
    </row>
    <row r="201" spans="1:8" s="25" customFormat="1" ht="31.2">
      <c r="A201" s="31" t="s">
        <v>7</v>
      </c>
      <c r="B201" s="13" t="s">
        <v>397</v>
      </c>
      <c r="C201" s="35" t="s">
        <v>14</v>
      </c>
      <c r="D201" s="20">
        <v>90</v>
      </c>
      <c r="E201" s="14">
        <v>3350</v>
      </c>
      <c r="F201" s="14">
        <v>650</v>
      </c>
      <c r="G201" s="16">
        <f t="shared" ref="G201" si="34">E201*D201</f>
        <v>301500</v>
      </c>
      <c r="H201" s="16">
        <f t="shared" ref="H201" si="35">F201*D201</f>
        <v>58500</v>
      </c>
    </row>
    <row r="202" spans="1:8" s="25" customFormat="1" ht="46.8">
      <c r="A202" s="31">
        <v>27</v>
      </c>
      <c r="B202" s="13" t="s">
        <v>377</v>
      </c>
      <c r="C202" s="35"/>
      <c r="D202" s="20"/>
      <c r="E202" s="14"/>
      <c r="F202" s="14"/>
      <c r="G202" s="16"/>
      <c r="H202" s="16"/>
    </row>
    <row r="203" spans="1:8" s="25" customFormat="1">
      <c r="A203" s="31" t="s">
        <v>7</v>
      </c>
      <c r="B203" s="13" t="s">
        <v>220</v>
      </c>
      <c r="C203" s="17" t="s">
        <v>6</v>
      </c>
      <c r="D203" s="20">
        <v>2</v>
      </c>
      <c r="E203" s="14">
        <v>5200</v>
      </c>
      <c r="F203" s="14">
        <v>562</v>
      </c>
      <c r="G203" s="16">
        <f t="shared" ref="G203" si="36">E203*D203</f>
        <v>10400</v>
      </c>
      <c r="H203" s="16">
        <f t="shared" ref="H203" si="37">F203*D203</f>
        <v>1124</v>
      </c>
    </row>
    <row r="204" spans="1:8" s="25" customFormat="1" ht="46.8">
      <c r="A204" s="31">
        <v>28</v>
      </c>
      <c r="B204" s="13" t="s">
        <v>378</v>
      </c>
      <c r="C204" s="35"/>
      <c r="D204" s="20"/>
      <c r="E204" s="14"/>
      <c r="F204" s="14"/>
      <c r="G204" s="16"/>
      <c r="H204" s="16"/>
    </row>
    <row r="205" spans="1:8" s="25" customFormat="1">
      <c r="A205" s="31" t="s">
        <v>7</v>
      </c>
      <c r="B205" s="13" t="s">
        <v>220</v>
      </c>
      <c r="C205" s="17" t="s">
        <v>6</v>
      </c>
      <c r="D205" s="20">
        <v>2</v>
      </c>
      <c r="E205" s="14">
        <v>5800</v>
      </c>
      <c r="F205" s="14">
        <v>620</v>
      </c>
      <c r="G205" s="16">
        <f t="shared" ref="G205:G206" si="38">E205*D205</f>
        <v>11600</v>
      </c>
      <c r="H205" s="16">
        <f t="shared" ref="H205:H206" si="39">F205*D205</f>
        <v>1240</v>
      </c>
    </row>
    <row r="206" spans="1:8" s="25" customFormat="1" ht="93.6">
      <c r="A206" s="31">
        <v>29</v>
      </c>
      <c r="B206" s="13" t="s">
        <v>168</v>
      </c>
      <c r="C206" s="17" t="s">
        <v>6</v>
      </c>
      <c r="D206" s="17">
        <v>2</v>
      </c>
      <c r="E206" s="14">
        <v>35600</v>
      </c>
      <c r="F206" s="14">
        <v>5500</v>
      </c>
      <c r="G206" s="16">
        <f t="shared" si="38"/>
        <v>71200</v>
      </c>
      <c r="H206" s="16">
        <f t="shared" si="39"/>
        <v>11000</v>
      </c>
    </row>
    <row r="207" spans="1:8" s="25" customFormat="1" ht="46.8">
      <c r="A207" s="31">
        <v>30</v>
      </c>
      <c r="B207" s="13" t="s">
        <v>390</v>
      </c>
      <c r="C207" s="17"/>
      <c r="D207" s="17"/>
      <c r="E207" s="14"/>
      <c r="F207" s="14"/>
      <c r="G207" s="16"/>
      <c r="H207" s="16"/>
    </row>
    <row r="208" spans="1:8" s="25" customFormat="1">
      <c r="A208" s="31" t="s">
        <v>7</v>
      </c>
      <c r="B208" s="13" t="s">
        <v>391</v>
      </c>
      <c r="C208" s="17" t="s">
        <v>6</v>
      </c>
      <c r="D208" s="17">
        <v>4</v>
      </c>
      <c r="E208" s="14">
        <v>3850</v>
      </c>
      <c r="F208" s="14">
        <v>550</v>
      </c>
      <c r="G208" s="16">
        <f t="shared" ref="G208:G210" si="40">E208*D208</f>
        <v>15400</v>
      </c>
      <c r="H208" s="16">
        <f t="shared" ref="H208:H210" si="41">F208*D208</f>
        <v>2200</v>
      </c>
    </row>
    <row r="209" spans="1:8" s="25" customFormat="1">
      <c r="A209" s="31" t="s">
        <v>8</v>
      </c>
      <c r="B209" s="13" t="s">
        <v>253</v>
      </c>
      <c r="C209" s="17" t="s">
        <v>6</v>
      </c>
      <c r="D209" s="17">
        <v>1</v>
      </c>
      <c r="E209" s="14">
        <v>3550</v>
      </c>
      <c r="F209" s="14">
        <v>510</v>
      </c>
      <c r="G209" s="16">
        <f t="shared" si="40"/>
        <v>3550</v>
      </c>
      <c r="H209" s="16">
        <f t="shared" si="41"/>
        <v>510</v>
      </c>
    </row>
    <row r="210" spans="1:8" s="25" customFormat="1">
      <c r="A210" s="31" t="s">
        <v>9</v>
      </c>
      <c r="B210" s="13" t="s">
        <v>392</v>
      </c>
      <c r="C210" s="17" t="s">
        <v>6</v>
      </c>
      <c r="D210" s="17">
        <v>2</v>
      </c>
      <c r="E210" s="14">
        <v>2850</v>
      </c>
      <c r="F210" s="14">
        <v>480</v>
      </c>
      <c r="G210" s="16">
        <f t="shared" si="40"/>
        <v>5700</v>
      </c>
      <c r="H210" s="16">
        <f t="shared" si="41"/>
        <v>960</v>
      </c>
    </row>
    <row r="211" spans="1:8" s="25" customFormat="1" ht="46.8">
      <c r="A211" s="31">
        <v>31</v>
      </c>
      <c r="B211" s="98" t="s">
        <v>408</v>
      </c>
      <c r="C211" s="17"/>
      <c r="D211" s="17"/>
      <c r="E211" s="14"/>
      <c r="F211" s="14"/>
      <c r="G211" s="16"/>
      <c r="H211" s="16"/>
    </row>
    <row r="212" spans="1:8" s="25" customFormat="1">
      <c r="A212" s="31" t="s">
        <v>7</v>
      </c>
      <c r="B212" s="13" t="s">
        <v>253</v>
      </c>
      <c r="C212" s="17" t="s">
        <v>6</v>
      </c>
      <c r="D212" s="17">
        <v>4</v>
      </c>
      <c r="E212" s="14">
        <v>4250</v>
      </c>
      <c r="F212" s="14">
        <v>550</v>
      </c>
      <c r="G212" s="16">
        <f t="shared" ref="G212:G214" si="42">E212*D212</f>
        <v>17000</v>
      </c>
      <c r="H212" s="16">
        <f t="shared" ref="H212:H214" si="43">F212*D212</f>
        <v>2200</v>
      </c>
    </row>
    <row r="213" spans="1:8" s="25" customFormat="1">
      <c r="A213" s="31" t="s">
        <v>8</v>
      </c>
      <c r="B213" s="13" t="s">
        <v>394</v>
      </c>
      <c r="C213" s="17" t="s">
        <v>6</v>
      </c>
      <c r="D213" s="17">
        <v>1</v>
      </c>
      <c r="E213" s="14">
        <v>3725</v>
      </c>
      <c r="F213" s="14">
        <v>510</v>
      </c>
      <c r="G213" s="16">
        <f t="shared" si="42"/>
        <v>3725</v>
      </c>
      <c r="H213" s="16">
        <f t="shared" si="43"/>
        <v>510</v>
      </c>
    </row>
    <row r="214" spans="1:8" s="25" customFormat="1">
      <c r="A214" s="31" t="s">
        <v>9</v>
      </c>
      <c r="B214" s="13" t="s">
        <v>393</v>
      </c>
      <c r="C214" s="17" t="s">
        <v>6</v>
      </c>
      <c r="D214" s="17">
        <v>2</v>
      </c>
      <c r="E214" s="14">
        <v>3215</v>
      </c>
      <c r="F214" s="14">
        <v>480</v>
      </c>
      <c r="G214" s="16">
        <f t="shared" si="42"/>
        <v>6430</v>
      </c>
      <c r="H214" s="16">
        <f t="shared" si="43"/>
        <v>960</v>
      </c>
    </row>
    <row r="215" spans="1:8" s="25" customFormat="1" ht="46.8">
      <c r="A215" s="31">
        <v>32</v>
      </c>
      <c r="B215" s="98" t="s">
        <v>417</v>
      </c>
      <c r="C215" s="17"/>
      <c r="D215" s="17"/>
      <c r="E215" s="14"/>
      <c r="F215" s="14"/>
      <c r="G215" s="16"/>
      <c r="H215" s="16"/>
    </row>
    <row r="216" spans="1:8" s="25" customFormat="1">
      <c r="A216" s="31" t="s">
        <v>7</v>
      </c>
      <c r="B216" s="13" t="s">
        <v>253</v>
      </c>
      <c r="C216" s="17" t="s">
        <v>6</v>
      </c>
      <c r="D216" s="17">
        <v>4</v>
      </c>
      <c r="E216" s="14">
        <v>4350</v>
      </c>
      <c r="F216" s="14">
        <v>550</v>
      </c>
      <c r="G216" s="16">
        <f t="shared" ref="G216:G218" si="44">E216*D216</f>
        <v>17400</v>
      </c>
      <c r="H216" s="16">
        <f t="shared" ref="H216:H218" si="45">F216*D216</f>
        <v>2200</v>
      </c>
    </row>
    <row r="217" spans="1:8" s="25" customFormat="1">
      <c r="A217" s="31" t="s">
        <v>8</v>
      </c>
      <c r="B217" s="13" t="s">
        <v>394</v>
      </c>
      <c r="C217" s="17" t="s">
        <v>6</v>
      </c>
      <c r="D217" s="17" t="s">
        <v>409</v>
      </c>
      <c r="E217" s="14">
        <v>3950</v>
      </c>
      <c r="F217" s="14">
        <v>510</v>
      </c>
      <c r="G217" s="16"/>
      <c r="H217" s="16"/>
    </row>
    <row r="218" spans="1:8" s="25" customFormat="1">
      <c r="A218" s="31" t="s">
        <v>9</v>
      </c>
      <c r="B218" s="13" t="s">
        <v>393</v>
      </c>
      <c r="C218" s="17" t="s">
        <v>6</v>
      </c>
      <c r="D218" s="17">
        <v>2</v>
      </c>
      <c r="E218" s="14">
        <v>3650</v>
      </c>
      <c r="F218" s="14">
        <v>480</v>
      </c>
      <c r="G218" s="16">
        <f t="shared" si="44"/>
        <v>7300</v>
      </c>
      <c r="H218" s="16">
        <f t="shared" si="45"/>
        <v>960</v>
      </c>
    </row>
    <row r="219" spans="1:8" s="25" customFormat="1">
      <c r="A219" s="36"/>
      <c r="B219" s="37" t="s">
        <v>138</v>
      </c>
      <c r="C219" s="38"/>
      <c r="D219" s="39"/>
      <c r="E219" s="39"/>
      <c r="F219" s="39"/>
      <c r="G219" s="40">
        <f>SUM(G5:G218)</f>
        <v>10505025</v>
      </c>
      <c r="H219" s="40">
        <f>SUM(H5:H218)</f>
        <v>534129</v>
      </c>
    </row>
    <row r="220" spans="1:8" s="25" customFormat="1">
      <c r="A220" s="6" t="s">
        <v>19</v>
      </c>
      <c r="B220" s="7" t="s">
        <v>20</v>
      </c>
      <c r="C220" s="8"/>
      <c r="D220" s="9"/>
      <c r="E220" s="9"/>
      <c r="F220" s="41"/>
      <c r="G220" s="10"/>
      <c r="H220" s="10"/>
    </row>
    <row r="221" spans="1:8" s="25" customFormat="1" ht="187.2">
      <c r="A221" s="12">
        <v>1</v>
      </c>
      <c r="B221" s="13" t="s">
        <v>306</v>
      </c>
      <c r="C221" s="28"/>
      <c r="D221" s="20"/>
      <c r="E221" s="16"/>
      <c r="F221" s="26"/>
      <c r="G221" s="16"/>
      <c r="H221" s="16"/>
    </row>
    <row r="222" spans="1:8" s="25" customFormat="1">
      <c r="A222" s="17" t="s">
        <v>7</v>
      </c>
      <c r="B222" s="19" t="s">
        <v>15</v>
      </c>
      <c r="C222" s="28" t="s">
        <v>14</v>
      </c>
      <c r="D222" s="20">
        <v>822</v>
      </c>
      <c r="E222" s="14">
        <v>3050</v>
      </c>
      <c r="F222" s="14">
        <v>590</v>
      </c>
      <c r="G222" s="16">
        <f t="shared" ref="G222:G225" si="46">E222*D222</f>
        <v>2507100</v>
      </c>
      <c r="H222" s="16">
        <f t="shared" ref="H222:H225" si="47">F222*D222</f>
        <v>484980</v>
      </c>
    </row>
    <row r="223" spans="1:8" s="25" customFormat="1">
      <c r="A223" s="17" t="s">
        <v>8</v>
      </c>
      <c r="B223" s="19" t="s">
        <v>133</v>
      </c>
      <c r="C223" s="28" t="s">
        <v>14</v>
      </c>
      <c r="D223" s="20">
        <v>30</v>
      </c>
      <c r="E223" s="14">
        <v>2030</v>
      </c>
      <c r="F223" s="14">
        <v>450</v>
      </c>
      <c r="G223" s="16">
        <f t="shared" si="46"/>
        <v>60900</v>
      </c>
      <c r="H223" s="16">
        <f t="shared" si="47"/>
        <v>13500</v>
      </c>
    </row>
    <row r="224" spans="1:8" s="25" customFormat="1">
      <c r="A224" s="17" t="s">
        <v>9</v>
      </c>
      <c r="B224" s="19" t="s">
        <v>134</v>
      </c>
      <c r="C224" s="28" t="s">
        <v>14</v>
      </c>
      <c r="D224" s="20">
        <f>180+42+42+42</f>
        <v>306</v>
      </c>
      <c r="E224" s="14">
        <v>1420</v>
      </c>
      <c r="F224" s="14">
        <v>350</v>
      </c>
      <c r="G224" s="16">
        <f t="shared" si="46"/>
        <v>434520</v>
      </c>
      <c r="H224" s="16">
        <f t="shared" si="47"/>
        <v>107100</v>
      </c>
    </row>
    <row r="225" spans="1:213" s="25" customFormat="1">
      <c r="A225" s="17" t="s">
        <v>10</v>
      </c>
      <c r="B225" s="19" t="s">
        <v>136</v>
      </c>
      <c r="C225" s="28" t="s">
        <v>14</v>
      </c>
      <c r="D225" s="20">
        <f>150+6</f>
        <v>156</v>
      </c>
      <c r="E225" s="14">
        <v>385</v>
      </c>
      <c r="F225" s="14">
        <v>120</v>
      </c>
      <c r="G225" s="16">
        <f t="shared" si="46"/>
        <v>60060</v>
      </c>
      <c r="H225" s="16">
        <f t="shared" si="47"/>
        <v>18720</v>
      </c>
    </row>
    <row r="226" spans="1:213" ht="171.6">
      <c r="A226" s="12">
        <v>2</v>
      </c>
      <c r="B226" s="13" t="s">
        <v>307</v>
      </c>
      <c r="C226" s="35"/>
      <c r="D226" s="20"/>
      <c r="E226" s="16"/>
      <c r="F226" s="26"/>
      <c r="G226" s="16"/>
      <c r="H226" s="16"/>
      <c r="I226" s="25"/>
      <c r="J226" s="25"/>
      <c r="K226" s="25"/>
      <c r="L226" s="25"/>
      <c r="M226" s="25"/>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c r="BV226" s="25"/>
      <c r="BW226" s="25"/>
      <c r="BX226" s="25"/>
      <c r="BY226" s="25"/>
      <c r="BZ226" s="25"/>
      <c r="CA226" s="25"/>
      <c r="CB226" s="25"/>
      <c r="CC226" s="25"/>
      <c r="CD226" s="25"/>
      <c r="CE226" s="25"/>
      <c r="CF226" s="25"/>
      <c r="CG226" s="25"/>
      <c r="CH226" s="25"/>
      <c r="CI226" s="25"/>
      <c r="CJ226" s="25"/>
      <c r="CK226" s="25"/>
      <c r="CL226" s="25"/>
      <c r="CM226" s="25"/>
      <c r="CN226" s="25"/>
      <c r="CO226" s="25"/>
      <c r="CP226" s="25"/>
      <c r="CQ226" s="25"/>
      <c r="CR226" s="25"/>
      <c r="CS226" s="25"/>
      <c r="CT226" s="25"/>
      <c r="CU226" s="25"/>
      <c r="CV226" s="25"/>
      <c r="CW226" s="25"/>
      <c r="CX226" s="25"/>
      <c r="CY226" s="25"/>
      <c r="CZ226" s="25"/>
      <c r="DA226" s="25"/>
      <c r="DB226" s="25"/>
      <c r="DC226" s="25"/>
      <c r="DD226" s="25"/>
      <c r="DE226" s="25"/>
      <c r="DF226" s="25"/>
      <c r="DG226" s="25"/>
      <c r="DH226" s="25"/>
      <c r="DI226" s="25"/>
      <c r="DJ226" s="25"/>
      <c r="DK226" s="25"/>
      <c r="DL226" s="25"/>
      <c r="DM226" s="25"/>
      <c r="DN226" s="25"/>
      <c r="DO226" s="25"/>
      <c r="DP226" s="25"/>
      <c r="DQ226" s="25"/>
      <c r="DR226" s="25"/>
      <c r="DS226" s="25"/>
      <c r="DT226" s="25"/>
      <c r="DU226" s="25"/>
      <c r="DV226" s="25"/>
      <c r="DW226" s="25"/>
      <c r="DX226" s="25"/>
      <c r="DY226" s="25"/>
      <c r="DZ226" s="25"/>
      <c r="EA226" s="25"/>
      <c r="EB226" s="25"/>
      <c r="EC226" s="25"/>
      <c r="ED226" s="25"/>
      <c r="EE226" s="25"/>
      <c r="EF226" s="25"/>
      <c r="EG226" s="25"/>
      <c r="EH226" s="25"/>
      <c r="EI226" s="25"/>
      <c r="EJ226" s="25"/>
      <c r="EK226" s="25"/>
      <c r="EL226" s="25"/>
      <c r="EM226" s="25"/>
      <c r="EN226" s="25"/>
      <c r="EO226" s="25"/>
      <c r="EP226" s="25"/>
      <c r="EQ226" s="25"/>
      <c r="ER226" s="25"/>
      <c r="ES226" s="25"/>
      <c r="ET226" s="25"/>
      <c r="EU226" s="25"/>
      <c r="EV226" s="25"/>
      <c r="EW226" s="25"/>
      <c r="EX226" s="25"/>
      <c r="EY226" s="25"/>
      <c r="EZ226" s="25"/>
      <c r="FA226" s="25"/>
      <c r="FB226" s="25"/>
      <c r="FC226" s="25"/>
      <c r="FD226" s="25"/>
      <c r="FE226" s="25"/>
      <c r="FF226" s="25"/>
      <c r="FG226" s="25"/>
      <c r="FH226" s="25"/>
      <c r="FI226" s="25"/>
      <c r="FJ226" s="25"/>
      <c r="FK226" s="25"/>
      <c r="FL226" s="25"/>
      <c r="FM226" s="25"/>
      <c r="FN226" s="25"/>
      <c r="FO226" s="25"/>
      <c r="FP226" s="25"/>
      <c r="FQ226" s="25"/>
      <c r="FR226" s="25"/>
      <c r="FS226" s="25"/>
      <c r="FT226" s="25"/>
      <c r="FU226" s="25"/>
      <c r="FV226" s="25"/>
      <c r="FW226" s="25"/>
      <c r="FX226" s="25"/>
      <c r="FY226" s="25"/>
      <c r="FZ226" s="25"/>
      <c r="GA226" s="25"/>
      <c r="GB226" s="25"/>
      <c r="GC226" s="25"/>
      <c r="GD226" s="25"/>
      <c r="GE226" s="25"/>
      <c r="GF226" s="25"/>
      <c r="GG226" s="25"/>
      <c r="GH226" s="25"/>
      <c r="GI226" s="25"/>
      <c r="GJ226" s="25"/>
      <c r="GK226" s="25"/>
      <c r="GL226" s="25"/>
      <c r="GM226" s="25"/>
      <c r="GN226" s="25"/>
      <c r="GO226" s="25"/>
      <c r="GP226" s="25"/>
      <c r="GQ226" s="25"/>
      <c r="GR226" s="25"/>
      <c r="GS226" s="25"/>
      <c r="GT226" s="25"/>
      <c r="GU226" s="25"/>
      <c r="GV226" s="25"/>
      <c r="GW226" s="25"/>
      <c r="GX226" s="25"/>
      <c r="GY226" s="25"/>
      <c r="GZ226" s="25"/>
      <c r="HA226" s="25"/>
      <c r="HB226" s="25"/>
      <c r="HC226" s="25"/>
      <c r="HD226" s="25"/>
      <c r="HE226" s="25"/>
    </row>
    <row r="227" spans="1:213">
      <c r="A227" s="12" t="s">
        <v>7</v>
      </c>
      <c r="B227" s="19" t="s">
        <v>16</v>
      </c>
      <c r="C227" s="35" t="s">
        <v>14</v>
      </c>
      <c r="D227" s="20">
        <v>78</v>
      </c>
      <c r="E227" s="14">
        <v>3050</v>
      </c>
      <c r="F227" s="14">
        <v>720</v>
      </c>
      <c r="G227" s="16">
        <f t="shared" ref="G227:G230" si="48">E227*D227</f>
        <v>237900</v>
      </c>
      <c r="H227" s="16">
        <f t="shared" ref="H227:H230" si="49">F227*D227</f>
        <v>56160</v>
      </c>
      <c r="I227" s="25"/>
      <c r="J227" s="25"/>
      <c r="K227" s="25"/>
      <c r="L227" s="25"/>
      <c r="M227" s="25"/>
      <c r="N227" s="25"/>
      <c r="O227" s="25"/>
      <c r="P227" s="25"/>
      <c r="Q227" s="25"/>
      <c r="R227" s="25"/>
      <c r="S227" s="25"/>
      <c r="T227" s="25"/>
      <c r="U227" s="25"/>
      <c r="V227" s="25"/>
      <c r="W227" s="25"/>
      <c r="X227" s="25"/>
      <c r="Y227" s="25"/>
      <c r="Z227" s="25"/>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c r="BS227" s="25"/>
      <c r="BT227" s="25"/>
      <c r="BU227" s="25"/>
      <c r="BV227" s="25"/>
      <c r="BW227" s="25"/>
      <c r="BX227" s="25"/>
      <c r="BY227" s="25"/>
      <c r="BZ227" s="25"/>
      <c r="CA227" s="25"/>
      <c r="CB227" s="25"/>
      <c r="CC227" s="25"/>
      <c r="CD227" s="25"/>
      <c r="CE227" s="25"/>
      <c r="CF227" s="25"/>
      <c r="CG227" s="25"/>
      <c r="CH227" s="25"/>
      <c r="CI227" s="25"/>
      <c r="CJ227" s="25"/>
      <c r="CK227" s="25"/>
      <c r="CL227" s="25"/>
      <c r="CM227" s="25"/>
      <c r="CN227" s="25"/>
      <c r="CO227" s="25"/>
      <c r="CP227" s="25"/>
      <c r="CQ227" s="25"/>
      <c r="CR227" s="25"/>
      <c r="CS227" s="25"/>
      <c r="CT227" s="25"/>
      <c r="CU227" s="25"/>
      <c r="CV227" s="25"/>
      <c r="CW227" s="25"/>
      <c r="CX227" s="25"/>
      <c r="CY227" s="25"/>
      <c r="CZ227" s="25"/>
      <c r="DA227" s="25"/>
      <c r="DB227" s="25"/>
      <c r="DC227" s="25"/>
      <c r="DD227" s="25"/>
      <c r="DE227" s="25"/>
      <c r="DF227" s="25"/>
      <c r="DG227" s="25"/>
      <c r="DH227" s="25"/>
      <c r="DI227" s="25"/>
      <c r="DJ227" s="25"/>
      <c r="DK227" s="25"/>
      <c r="DL227" s="25"/>
      <c r="DM227" s="25"/>
      <c r="DN227" s="25"/>
      <c r="DO227" s="25"/>
      <c r="DP227" s="25"/>
      <c r="DQ227" s="25"/>
      <c r="DR227" s="25"/>
      <c r="DS227" s="25"/>
      <c r="DT227" s="25"/>
      <c r="DU227" s="25"/>
      <c r="DV227" s="25"/>
      <c r="DW227" s="25"/>
      <c r="DX227" s="25"/>
      <c r="DY227" s="25"/>
      <c r="DZ227" s="25"/>
      <c r="EA227" s="25"/>
      <c r="EB227" s="25"/>
      <c r="EC227" s="25"/>
      <c r="ED227" s="25"/>
      <c r="EE227" s="25"/>
      <c r="EF227" s="25"/>
      <c r="EG227" s="25"/>
      <c r="EH227" s="25"/>
      <c r="EI227" s="25"/>
      <c r="EJ227" s="25"/>
      <c r="EK227" s="25"/>
      <c r="EL227" s="25"/>
      <c r="EM227" s="25"/>
      <c r="EN227" s="25"/>
      <c r="EO227" s="25"/>
      <c r="EP227" s="25"/>
      <c r="EQ227" s="25"/>
      <c r="ER227" s="25"/>
      <c r="ES227" s="25"/>
      <c r="ET227" s="25"/>
      <c r="EU227" s="25"/>
      <c r="EV227" s="25"/>
      <c r="EW227" s="25"/>
      <c r="EX227" s="25"/>
      <c r="EY227" s="25"/>
      <c r="EZ227" s="25"/>
      <c r="FA227" s="25"/>
      <c r="FB227" s="25"/>
      <c r="FC227" s="25"/>
      <c r="FD227" s="25"/>
      <c r="FE227" s="25"/>
      <c r="FF227" s="25"/>
      <c r="FG227" s="25"/>
      <c r="FH227" s="25"/>
      <c r="FI227" s="25"/>
      <c r="FJ227" s="25"/>
      <c r="FK227" s="25"/>
      <c r="FL227" s="25"/>
      <c r="FM227" s="25"/>
      <c r="FN227" s="25"/>
      <c r="FO227" s="25"/>
      <c r="FP227" s="25"/>
      <c r="FQ227" s="25"/>
      <c r="FR227" s="25"/>
      <c r="FS227" s="25"/>
      <c r="FT227" s="25"/>
      <c r="FU227" s="25"/>
      <c r="FV227" s="25"/>
      <c r="FW227" s="25"/>
      <c r="FX227" s="25"/>
      <c r="FY227" s="25"/>
      <c r="FZ227" s="25"/>
      <c r="GA227" s="25"/>
      <c r="GB227" s="25"/>
      <c r="GC227" s="25"/>
      <c r="GD227" s="25"/>
      <c r="GE227" s="25"/>
      <c r="GF227" s="25"/>
      <c r="GG227" s="25"/>
      <c r="GH227" s="25"/>
      <c r="GI227" s="25"/>
      <c r="GJ227" s="25"/>
      <c r="GK227" s="25"/>
      <c r="GL227" s="25"/>
      <c r="GM227" s="25"/>
      <c r="GN227" s="25"/>
      <c r="GO227" s="25"/>
      <c r="GP227" s="25"/>
      <c r="GQ227" s="25"/>
      <c r="GR227" s="25"/>
      <c r="GS227" s="25"/>
      <c r="GT227" s="25"/>
      <c r="GU227" s="25"/>
      <c r="GV227" s="25"/>
      <c r="GW227" s="25"/>
      <c r="GX227" s="25"/>
      <c r="GY227" s="25"/>
      <c r="GZ227" s="25"/>
      <c r="HA227" s="25"/>
      <c r="HB227" s="25"/>
      <c r="HC227" s="25"/>
      <c r="HD227" s="25"/>
      <c r="HE227" s="25"/>
    </row>
    <row r="228" spans="1:213">
      <c r="A228" s="12" t="s">
        <v>8</v>
      </c>
      <c r="B228" s="19" t="s">
        <v>22</v>
      </c>
      <c r="C228" s="35" t="s">
        <v>14</v>
      </c>
      <c r="D228" s="20">
        <v>30</v>
      </c>
      <c r="E228" s="14">
        <v>2030</v>
      </c>
      <c r="F228" s="14">
        <v>585</v>
      </c>
      <c r="G228" s="16">
        <f t="shared" si="48"/>
        <v>60900</v>
      </c>
      <c r="H228" s="16">
        <f t="shared" si="49"/>
        <v>17550</v>
      </c>
      <c r="I228" s="25"/>
      <c r="J228" s="25"/>
      <c r="K228" s="25"/>
      <c r="L228" s="25"/>
      <c r="M228" s="25"/>
      <c r="N228" s="25"/>
      <c r="O228" s="25"/>
      <c r="P228" s="25"/>
      <c r="Q228" s="25"/>
      <c r="R228" s="25"/>
      <c r="S228" s="25"/>
      <c r="T228" s="25"/>
      <c r="U228" s="25"/>
      <c r="V228" s="25"/>
      <c r="W228" s="25"/>
      <c r="X228" s="25"/>
      <c r="Y228" s="25"/>
      <c r="Z228" s="25"/>
      <c r="AA228" s="25"/>
      <c r="AB228" s="25"/>
      <c r="AC228" s="25"/>
      <c r="AD228" s="25"/>
      <c r="AE228" s="25"/>
      <c r="AF228" s="25"/>
      <c r="AG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c r="BS228" s="25"/>
      <c r="BT228" s="25"/>
      <c r="BU228" s="25"/>
      <c r="BV228" s="25"/>
      <c r="BW228" s="25"/>
      <c r="BX228" s="25"/>
      <c r="BY228" s="25"/>
      <c r="BZ228" s="25"/>
      <c r="CA228" s="25"/>
      <c r="CB228" s="25"/>
      <c r="CC228" s="25"/>
      <c r="CD228" s="25"/>
      <c r="CE228" s="25"/>
      <c r="CF228" s="25"/>
      <c r="CG228" s="25"/>
      <c r="CH228" s="25"/>
      <c r="CI228" s="25"/>
      <c r="CJ228" s="25"/>
      <c r="CK228" s="25"/>
      <c r="CL228" s="25"/>
      <c r="CM228" s="25"/>
      <c r="CN228" s="25"/>
      <c r="CO228" s="25"/>
      <c r="CP228" s="25"/>
      <c r="CQ228" s="25"/>
      <c r="CR228" s="25"/>
      <c r="CS228" s="25"/>
      <c r="CT228" s="25"/>
      <c r="CU228" s="25"/>
      <c r="CV228" s="25"/>
      <c r="CW228" s="25"/>
      <c r="CX228" s="25"/>
      <c r="CY228" s="25"/>
      <c r="CZ228" s="25"/>
      <c r="DA228" s="25"/>
      <c r="DB228" s="25"/>
      <c r="DC228" s="25"/>
      <c r="DD228" s="25"/>
      <c r="DE228" s="25"/>
      <c r="DF228" s="25"/>
      <c r="DG228" s="25"/>
      <c r="DH228" s="25"/>
      <c r="DI228" s="25"/>
      <c r="DJ228" s="25"/>
      <c r="DK228" s="25"/>
      <c r="DL228" s="25"/>
      <c r="DM228" s="25"/>
      <c r="DN228" s="25"/>
      <c r="DO228" s="25"/>
      <c r="DP228" s="25"/>
      <c r="DQ228" s="25"/>
      <c r="DR228" s="25"/>
      <c r="DS228" s="25"/>
      <c r="DT228" s="25"/>
      <c r="DU228" s="25"/>
      <c r="DV228" s="25"/>
      <c r="DW228" s="25"/>
      <c r="DX228" s="25"/>
      <c r="DY228" s="25"/>
      <c r="DZ228" s="25"/>
      <c r="EA228" s="25"/>
      <c r="EB228" s="25"/>
      <c r="EC228" s="25"/>
      <c r="ED228" s="25"/>
      <c r="EE228" s="25"/>
      <c r="EF228" s="25"/>
      <c r="EG228" s="25"/>
      <c r="EH228" s="25"/>
      <c r="EI228" s="25"/>
      <c r="EJ228" s="25"/>
      <c r="EK228" s="25"/>
      <c r="EL228" s="25"/>
      <c r="EM228" s="25"/>
      <c r="EN228" s="25"/>
      <c r="EO228" s="25"/>
      <c r="EP228" s="25"/>
      <c r="EQ228" s="25"/>
      <c r="ER228" s="25"/>
      <c r="ES228" s="25"/>
      <c r="ET228" s="25"/>
      <c r="EU228" s="25"/>
      <c r="EV228" s="25"/>
      <c r="EW228" s="25"/>
      <c r="EX228" s="25"/>
      <c r="EY228" s="25"/>
      <c r="EZ228" s="25"/>
      <c r="FA228" s="25"/>
      <c r="FB228" s="25"/>
      <c r="FC228" s="25"/>
      <c r="FD228" s="25"/>
      <c r="FE228" s="25"/>
      <c r="FF228" s="25"/>
      <c r="FG228" s="25"/>
      <c r="FH228" s="25"/>
      <c r="FI228" s="25"/>
      <c r="FJ228" s="25"/>
      <c r="FK228" s="25"/>
      <c r="FL228" s="25"/>
      <c r="FM228" s="25"/>
      <c r="FN228" s="25"/>
      <c r="FO228" s="25"/>
      <c r="FP228" s="25"/>
      <c r="FQ228" s="25"/>
      <c r="FR228" s="25"/>
      <c r="FS228" s="25"/>
      <c r="FT228" s="25"/>
      <c r="FU228" s="25"/>
      <c r="FV228" s="25"/>
      <c r="FW228" s="25"/>
      <c r="FX228" s="25"/>
      <c r="FY228" s="25"/>
      <c r="FZ228" s="25"/>
      <c r="GA228" s="25"/>
      <c r="GB228" s="25"/>
      <c r="GC228" s="25"/>
      <c r="GD228" s="25"/>
      <c r="GE228" s="25"/>
      <c r="GF228" s="25"/>
      <c r="GG228" s="25"/>
      <c r="GH228" s="25"/>
      <c r="GI228" s="25"/>
      <c r="GJ228" s="25"/>
      <c r="GK228" s="25"/>
      <c r="GL228" s="25"/>
      <c r="GM228" s="25"/>
      <c r="GN228" s="25"/>
      <c r="GO228" s="25"/>
      <c r="GP228" s="25"/>
      <c r="GQ228" s="25"/>
      <c r="GR228" s="25"/>
      <c r="GS228" s="25"/>
      <c r="GT228" s="25"/>
      <c r="GU228" s="25"/>
      <c r="GV228" s="25"/>
      <c r="GW228" s="25"/>
      <c r="GX228" s="25"/>
      <c r="GY228" s="25"/>
      <c r="GZ228" s="25"/>
      <c r="HA228" s="25"/>
      <c r="HB228" s="25"/>
      <c r="HC228" s="25"/>
      <c r="HD228" s="25"/>
      <c r="HE228" s="25"/>
    </row>
    <row r="229" spans="1:213">
      <c r="A229" s="12" t="s">
        <v>9</v>
      </c>
      <c r="B229" s="19" t="s">
        <v>18</v>
      </c>
      <c r="C229" s="35" t="s">
        <v>14</v>
      </c>
      <c r="D229" s="20">
        <v>42</v>
      </c>
      <c r="E229" s="14">
        <v>1420</v>
      </c>
      <c r="F229" s="14">
        <v>445</v>
      </c>
      <c r="G229" s="16">
        <f t="shared" si="48"/>
        <v>59640</v>
      </c>
      <c r="H229" s="16">
        <f t="shared" si="49"/>
        <v>18690</v>
      </c>
      <c r="I229" s="25"/>
      <c r="J229" s="25"/>
      <c r="K229" s="25"/>
      <c r="L229" s="25"/>
      <c r="M229" s="25"/>
      <c r="N229" s="25"/>
      <c r="O229" s="25"/>
      <c r="P229" s="25"/>
      <c r="Q229" s="25"/>
      <c r="R229" s="25"/>
      <c r="S229" s="25"/>
      <c r="T229" s="25"/>
      <c r="U229" s="25"/>
      <c r="V229" s="25"/>
      <c r="W229" s="25"/>
      <c r="X229" s="25"/>
      <c r="Y229" s="25"/>
      <c r="Z229" s="25"/>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c r="BS229" s="25"/>
      <c r="BT229" s="25"/>
      <c r="BU229" s="25"/>
      <c r="BV229" s="25"/>
      <c r="BW229" s="25"/>
      <c r="BX229" s="25"/>
      <c r="BY229" s="25"/>
      <c r="BZ229" s="25"/>
      <c r="CA229" s="25"/>
      <c r="CB229" s="25"/>
      <c r="CC229" s="25"/>
      <c r="CD229" s="25"/>
      <c r="CE229" s="25"/>
      <c r="CF229" s="25"/>
      <c r="CG229" s="25"/>
      <c r="CH229" s="25"/>
      <c r="CI229" s="25"/>
      <c r="CJ229" s="25"/>
      <c r="CK229" s="25"/>
      <c r="CL229" s="25"/>
      <c r="CM229" s="25"/>
      <c r="CN229" s="25"/>
      <c r="CO229" s="25"/>
      <c r="CP229" s="25"/>
      <c r="CQ229" s="25"/>
      <c r="CR229" s="25"/>
      <c r="CS229" s="25"/>
      <c r="CT229" s="25"/>
      <c r="CU229" s="25"/>
      <c r="CV229" s="25"/>
      <c r="CW229" s="25"/>
      <c r="CX229" s="25"/>
      <c r="CY229" s="25"/>
      <c r="CZ229" s="25"/>
      <c r="DA229" s="25"/>
      <c r="DB229" s="25"/>
      <c r="DC229" s="25"/>
      <c r="DD229" s="25"/>
      <c r="DE229" s="25"/>
      <c r="DF229" s="25"/>
      <c r="DG229" s="25"/>
      <c r="DH229" s="25"/>
      <c r="DI229" s="25"/>
      <c r="DJ229" s="25"/>
      <c r="DK229" s="25"/>
      <c r="DL229" s="25"/>
      <c r="DM229" s="25"/>
      <c r="DN229" s="25"/>
      <c r="DO229" s="25"/>
      <c r="DP229" s="25"/>
      <c r="DQ229" s="25"/>
      <c r="DR229" s="25"/>
      <c r="DS229" s="25"/>
      <c r="DT229" s="25"/>
      <c r="DU229" s="25"/>
      <c r="DV229" s="25"/>
      <c r="DW229" s="25"/>
      <c r="DX229" s="25"/>
      <c r="DY229" s="25"/>
      <c r="DZ229" s="25"/>
      <c r="EA229" s="25"/>
      <c r="EB229" s="25"/>
      <c r="EC229" s="25"/>
      <c r="ED229" s="25"/>
      <c r="EE229" s="25"/>
      <c r="EF229" s="25"/>
      <c r="EG229" s="25"/>
      <c r="EH229" s="25"/>
      <c r="EI229" s="25"/>
      <c r="EJ229" s="25"/>
      <c r="EK229" s="25"/>
      <c r="EL229" s="25"/>
      <c r="EM229" s="25"/>
      <c r="EN229" s="25"/>
      <c r="EO229" s="25"/>
      <c r="EP229" s="25"/>
      <c r="EQ229" s="25"/>
      <c r="ER229" s="25"/>
      <c r="ES229" s="25"/>
      <c r="ET229" s="25"/>
      <c r="EU229" s="25"/>
      <c r="EV229" s="25"/>
      <c r="EW229" s="25"/>
      <c r="EX229" s="25"/>
      <c r="EY229" s="25"/>
      <c r="EZ229" s="25"/>
      <c r="FA229" s="25"/>
      <c r="FB229" s="25"/>
      <c r="FC229" s="25"/>
      <c r="FD229" s="25"/>
      <c r="FE229" s="25"/>
      <c r="FF229" s="25"/>
      <c r="FG229" s="25"/>
      <c r="FH229" s="25"/>
      <c r="FI229" s="25"/>
      <c r="FJ229" s="25"/>
      <c r="FK229" s="25"/>
      <c r="FL229" s="25"/>
      <c r="FM229" s="25"/>
      <c r="FN229" s="25"/>
      <c r="FO229" s="25"/>
      <c r="FP229" s="25"/>
      <c r="FQ229" s="25"/>
      <c r="FR229" s="25"/>
      <c r="FS229" s="25"/>
      <c r="FT229" s="25"/>
      <c r="FU229" s="25"/>
      <c r="FV229" s="25"/>
      <c r="FW229" s="25"/>
      <c r="FX229" s="25"/>
      <c r="FY229" s="25"/>
      <c r="FZ229" s="25"/>
      <c r="GA229" s="25"/>
      <c r="GB229" s="25"/>
      <c r="GC229" s="25"/>
      <c r="GD229" s="25"/>
      <c r="GE229" s="25"/>
      <c r="GF229" s="25"/>
      <c r="GG229" s="25"/>
      <c r="GH229" s="25"/>
      <c r="GI229" s="25"/>
      <c r="GJ229" s="25"/>
      <c r="GK229" s="25"/>
      <c r="GL229" s="25"/>
      <c r="GM229" s="25"/>
      <c r="GN229" s="25"/>
      <c r="GO229" s="25"/>
      <c r="GP229" s="25"/>
      <c r="GQ229" s="25"/>
      <c r="GR229" s="25"/>
      <c r="GS229" s="25"/>
      <c r="GT229" s="25"/>
      <c r="GU229" s="25"/>
      <c r="GV229" s="25"/>
      <c r="GW229" s="25"/>
      <c r="GX229" s="25"/>
      <c r="GY229" s="25"/>
      <c r="GZ229" s="25"/>
      <c r="HA229" s="25"/>
      <c r="HB229" s="25"/>
      <c r="HC229" s="25"/>
      <c r="HD229" s="25"/>
      <c r="HE229" s="25"/>
    </row>
    <row r="230" spans="1:213" ht="46.8">
      <c r="A230" s="12">
        <v>3</v>
      </c>
      <c r="B230" s="13" t="s">
        <v>308</v>
      </c>
      <c r="C230" s="28" t="s">
        <v>166</v>
      </c>
      <c r="D230" s="20">
        <v>80</v>
      </c>
      <c r="E230" s="14">
        <v>950</v>
      </c>
      <c r="F230" s="14">
        <v>100</v>
      </c>
      <c r="G230" s="16">
        <f t="shared" si="48"/>
        <v>76000</v>
      </c>
      <c r="H230" s="16">
        <f t="shared" si="49"/>
        <v>8000</v>
      </c>
      <c r="I230" s="25"/>
      <c r="J230" s="25"/>
      <c r="K230" s="25"/>
      <c r="L230" s="25"/>
      <c r="M230" s="25"/>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c r="BS230" s="25"/>
      <c r="BT230" s="25"/>
      <c r="BU230" s="25"/>
      <c r="BV230" s="25"/>
      <c r="BW230" s="25"/>
      <c r="BX230" s="25"/>
      <c r="BY230" s="25"/>
      <c r="BZ230" s="25"/>
      <c r="CA230" s="25"/>
      <c r="CB230" s="25"/>
      <c r="CC230" s="25"/>
      <c r="CD230" s="25"/>
      <c r="CE230" s="25"/>
      <c r="CF230" s="25"/>
      <c r="CG230" s="25"/>
      <c r="CH230" s="25"/>
      <c r="CI230" s="25"/>
      <c r="CJ230" s="25"/>
      <c r="CK230" s="25"/>
      <c r="CL230" s="25"/>
      <c r="CM230" s="25"/>
      <c r="CN230" s="25"/>
      <c r="CO230" s="25"/>
      <c r="CP230" s="25"/>
      <c r="CQ230" s="25"/>
      <c r="CR230" s="25"/>
      <c r="CS230" s="25"/>
      <c r="CT230" s="25"/>
      <c r="CU230" s="25"/>
      <c r="CV230" s="25"/>
      <c r="CW230" s="25"/>
      <c r="CX230" s="25"/>
      <c r="CY230" s="25"/>
      <c r="CZ230" s="25"/>
      <c r="DA230" s="25"/>
      <c r="DB230" s="25"/>
      <c r="DC230" s="25"/>
      <c r="DD230" s="25"/>
      <c r="DE230" s="25"/>
      <c r="DF230" s="25"/>
      <c r="DG230" s="25"/>
      <c r="DH230" s="25"/>
      <c r="DI230" s="25"/>
      <c r="DJ230" s="25"/>
      <c r="DK230" s="25"/>
      <c r="DL230" s="25"/>
      <c r="DM230" s="25"/>
      <c r="DN230" s="25"/>
      <c r="DO230" s="25"/>
      <c r="DP230" s="25"/>
      <c r="DQ230" s="25"/>
      <c r="DR230" s="25"/>
      <c r="DS230" s="25"/>
      <c r="DT230" s="25"/>
      <c r="DU230" s="25"/>
      <c r="DV230" s="25"/>
      <c r="DW230" s="25"/>
      <c r="DX230" s="25"/>
      <c r="DY230" s="25"/>
      <c r="DZ230" s="25"/>
      <c r="EA230" s="25"/>
      <c r="EB230" s="25"/>
      <c r="EC230" s="25"/>
      <c r="ED230" s="25"/>
      <c r="EE230" s="25"/>
      <c r="EF230" s="25"/>
      <c r="EG230" s="25"/>
      <c r="EH230" s="25"/>
      <c r="EI230" s="25"/>
      <c r="EJ230" s="25"/>
      <c r="EK230" s="25"/>
      <c r="EL230" s="25"/>
      <c r="EM230" s="25"/>
      <c r="EN230" s="25"/>
      <c r="EO230" s="25"/>
      <c r="EP230" s="25"/>
      <c r="EQ230" s="25"/>
      <c r="ER230" s="25"/>
      <c r="ES230" s="25"/>
      <c r="ET230" s="25"/>
      <c r="EU230" s="25"/>
      <c r="EV230" s="25"/>
      <c r="EW230" s="25"/>
      <c r="EX230" s="25"/>
      <c r="EY230" s="25"/>
      <c r="EZ230" s="25"/>
      <c r="FA230" s="25"/>
      <c r="FB230" s="25"/>
      <c r="FC230" s="25"/>
      <c r="FD230" s="25"/>
      <c r="FE230" s="25"/>
      <c r="FF230" s="25"/>
      <c r="FG230" s="25"/>
      <c r="FH230" s="25"/>
      <c r="FI230" s="25"/>
      <c r="FJ230" s="25"/>
      <c r="FK230" s="25"/>
      <c r="FL230" s="25"/>
      <c r="FM230" s="25"/>
      <c r="FN230" s="25"/>
      <c r="FO230" s="25"/>
      <c r="FP230" s="25"/>
      <c r="FQ230" s="25"/>
      <c r="FR230" s="25"/>
      <c r="FS230" s="25"/>
      <c r="FT230" s="25"/>
      <c r="FU230" s="25"/>
      <c r="FV230" s="25"/>
      <c r="FW230" s="25"/>
      <c r="FX230" s="25"/>
      <c r="FY230" s="25"/>
      <c r="FZ230" s="25"/>
      <c r="GA230" s="25"/>
      <c r="GB230" s="25"/>
      <c r="GC230" s="25"/>
      <c r="GD230" s="25"/>
      <c r="GE230" s="25"/>
      <c r="GF230" s="25"/>
      <c r="GG230" s="25"/>
      <c r="GH230" s="25"/>
      <c r="GI230" s="25"/>
      <c r="GJ230" s="25"/>
      <c r="GK230" s="25"/>
      <c r="GL230" s="25"/>
      <c r="GM230" s="25"/>
      <c r="GN230" s="25"/>
      <c r="GO230" s="25"/>
      <c r="GP230" s="25"/>
      <c r="GQ230" s="25"/>
      <c r="GR230" s="25"/>
      <c r="GS230" s="25"/>
      <c r="GT230" s="25"/>
      <c r="GU230" s="25"/>
      <c r="GV230" s="25"/>
      <c r="GW230" s="25"/>
      <c r="GX230" s="25"/>
      <c r="GY230" s="25"/>
      <c r="GZ230" s="25"/>
      <c r="HA230" s="25"/>
      <c r="HB230" s="25"/>
      <c r="HC230" s="25"/>
      <c r="HD230" s="25"/>
      <c r="HE230" s="25"/>
    </row>
    <row r="231" spans="1:213" s="25" customFormat="1" ht="31.2">
      <c r="A231" s="31">
        <v>4</v>
      </c>
      <c r="B231" s="13" t="s">
        <v>206</v>
      </c>
      <c r="C231" s="17"/>
      <c r="D231" s="20"/>
      <c r="E231" s="14"/>
      <c r="F231" s="14"/>
      <c r="G231" s="14"/>
      <c r="H231" s="14"/>
    </row>
    <row r="232" spans="1:213" s="25" customFormat="1">
      <c r="A232" s="31" t="s">
        <v>7</v>
      </c>
      <c r="B232" s="19" t="s">
        <v>16</v>
      </c>
      <c r="C232" s="17" t="s">
        <v>6</v>
      </c>
      <c r="D232" s="20">
        <v>1</v>
      </c>
      <c r="E232" s="14">
        <v>26500</v>
      </c>
      <c r="F232" s="14">
        <v>1200</v>
      </c>
      <c r="G232" s="16">
        <f t="shared" ref="G232" si="50">E232*D232</f>
        <v>26500</v>
      </c>
      <c r="H232" s="16">
        <f t="shared" ref="H232" si="51">F232*D232</f>
        <v>1200</v>
      </c>
    </row>
    <row r="233" spans="1:213" s="25" customFormat="1" ht="46.8">
      <c r="A233" s="12">
        <v>5</v>
      </c>
      <c r="B233" s="13" t="s">
        <v>173</v>
      </c>
      <c r="C233" s="17"/>
      <c r="D233" s="20"/>
      <c r="E233" s="14"/>
      <c r="F233" s="14"/>
      <c r="G233" s="14"/>
      <c r="H233" s="14"/>
    </row>
    <row r="234" spans="1:213" s="25" customFormat="1">
      <c r="A234" s="31" t="s">
        <v>7</v>
      </c>
      <c r="B234" s="19" t="s">
        <v>16</v>
      </c>
      <c r="C234" s="17" t="s">
        <v>6</v>
      </c>
      <c r="D234" s="20">
        <v>1</v>
      </c>
      <c r="E234" s="14">
        <v>15500</v>
      </c>
      <c r="F234" s="14">
        <v>1200</v>
      </c>
      <c r="G234" s="16">
        <f t="shared" ref="G234" si="52">E234*D234</f>
        <v>15500</v>
      </c>
      <c r="H234" s="16">
        <f t="shared" ref="H234" si="53">F234*D234</f>
        <v>1200</v>
      </c>
    </row>
    <row r="235" spans="1:213" s="25" customFormat="1" ht="62.4">
      <c r="A235" s="31">
        <v>6</v>
      </c>
      <c r="B235" s="13" t="s">
        <v>309</v>
      </c>
      <c r="C235" s="17"/>
      <c r="D235" s="20"/>
      <c r="E235" s="14"/>
      <c r="F235" s="14"/>
      <c r="G235" s="16"/>
      <c r="H235" s="16"/>
    </row>
    <row r="236" spans="1:213" s="25" customFormat="1">
      <c r="A236" s="17" t="s">
        <v>7</v>
      </c>
      <c r="B236" s="19" t="s">
        <v>16</v>
      </c>
      <c r="C236" s="17" t="s">
        <v>6</v>
      </c>
      <c r="D236" s="20">
        <f>19+4</f>
        <v>23</v>
      </c>
      <c r="E236" s="14">
        <v>8960</v>
      </c>
      <c r="F236" s="14">
        <v>1200</v>
      </c>
      <c r="G236" s="16">
        <f t="shared" ref="G236:G237" si="54">E236*D236</f>
        <v>206080</v>
      </c>
      <c r="H236" s="16">
        <f t="shared" ref="H236:H237" si="55">F236*D236</f>
        <v>27600</v>
      </c>
    </row>
    <row r="237" spans="1:213" s="25" customFormat="1">
      <c r="A237" s="17" t="s">
        <v>8</v>
      </c>
      <c r="B237" s="19" t="s">
        <v>22</v>
      </c>
      <c r="C237" s="17" t="s">
        <v>6</v>
      </c>
      <c r="D237" s="20">
        <v>3</v>
      </c>
      <c r="E237" s="14">
        <v>6420</v>
      </c>
      <c r="F237" s="14">
        <v>720</v>
      </c>
      <c r="G237" s="16">
        <f t="shared" si="54"/>
        <v>19260</v>
      </c>
      <c r="H237" s="16">
        <f t="shared" si="55"/>
        <v>2160</v>
      </c>
    </row>
    <row r="238" spans="1:213" s="25" customFormat="1" ht="78">
      <c r="A238" s="31">
        <v>7</v>
      </c>
      <c r="B238" s="13" t="s">
        <v>404</v>
      </c>
      <c r="C238" s="17"/>
      <c r="D238" s="20"/>
      <c r="E238" s="14"/>
      <c r="F238" s="14"/>
      <c r="G238" s="16"/>
      <c r="H238" s="16"/>
    </row>
    <row r="239" spans="1:213" s="25" customFormat="1">
      <c r="A239" s="17" t="s">
        <v>7</v>
      </c>
      <c r="B239" s="19" t="s">
        <v>16</v>
      </c>
      <c r="C239" s="17" t="s">
        <v>6</v>
      </c>
      <c r="D239" s="20">
        <f>3+2</f>
        <v>5</v>
      </c>
      <c r="E239" s="14">
        <v>9500</v>
      </c>
      <c r="F239" s="14">
        <v>1200</v>
      </c>
      <c r="G239" s="16">
        <f t="shared" ref="G239:G240" si="56">E239*D239</f>
        <v>47500</v>
      </c>
      <c r="H239" s="16">
        <f t="shared" ref="H239:H240" si="57">F239*D239</f>
        <v>6000</v>
      </c>
    </row>
    <row r="240" spans="1:213" s="25" customFormat="1" ht="31.2">
      <c r="A240" s="31">
        <v>8</v>
      </c>
      <c r="B240" s="19" t="s">
        <v>395</v>
      </c>
      <c r="C240" s="17" t="s">
        <v>6</v>
      </c>
      <c r="D240" s="20">
        <f>D242+D249</f>
        <v>105</v>
      </c>
      <c r="E240" s="14">
        <v>450</v>
      </c>
      <c r="F240" s="14">
        <v>250</v>
      </c>
      <c r="G240" s="16">
        <f t="shared" si="56"/>
        <v>47250</v>
      </c>
      <c r="H240" s="16">
        <f t="shared" si="57"/>
        <v>26250</v>
      </c>
    </row>
    <row r="241" spans="1:213" s="25" customFormat="1" ht="31.2">
      <c r="A241" s="31">
        <v>9</v>
      </c>
      <c r="B241" s="19" t="s">
        <v>159</v>
      </c>
      <c r="C241" s="17"/>
      <c r="D241" s="20"/>
      <c r="E241" s="14"/>
      <c r="F241" s="14"/>
      <c r="G241" s="16"/>
      <c r="H241" s="16"/>
    </row>
    <row r="242" spans="1:213" s="25" customFormat="1" ht="31.2">
      <c r="A242" s="17" t="s">
        <v>7</v>
      </c>
      <c r="B242" s="13" t="s">
        <v>414</v>
      </c>
      <c r="C242" s="17" t="s">
        <v>6</v>
      </c>
      <c r="D242" s="20">
        <v>97</v>
      </c>
      <c r="E242" s="14">
        <v>4000</v>
      </c>
      <c r="F242" s="14">
        <v>300</v>
      </c>
      <c r="G242" s="16">
        <f t="shared" ref="G242:G247" si="58">E242*D242</f>
        <v>388000</v>
      </c>
      <c r="H242" s="16">
        <f t="shared" ref="H242:H247" si="59">F242*D242</f>
        <v>29100</v>
      </c>
    </row>
    <row r="243" spans="1:213" s="25" customFormat="1" ht="31.2">
      <c r="A243" s="17" t="s">
        <v>8</v>
      </c>
      <c r="B243" s="13" t="s">
        <v>311</v>
      </c>
      <c r="C243" s="17" t="s">
        <v>6</v>
      </c>
      <c r="D243" s="20">
        <v>97</v>
      </c>
      <c r="E243" s="14">
        <v>9000</v>
      </c>
      <c r="F243" s="14">
        <v>75</v>
      </c>
      <c r="G243" s="16">
        <f t="shared" si="58"/>
        <v>873000</v>
      </c>
      <c r="H243" s="16">
        <f t="shared" si="59"/>
        <v>7275</v>
      </c>
    </row>
    <row r="244" spans="1:213" s="25" customFormat="1">
      <c r="A244" s="17" t="s">
        <v>9</v>
      </c>
      <c r="B244" s="19" t="s">
        <v>157</v>
      </c>
      <c r="C244" s="17" t="s">
        <v>6</v>
      </c>
      <c r="D244" s="20">
        <v>97</v>
      </c>
      <c r="E244" s="14">
        <v>2500</v>
      </c>
      <c r="F244" s="14">
        <v>50</v>
      </c>
      <c r="G244" s="16">
        <f t="shared" si="58"/>
        <v>242500</v>
      </c>
      <c r="H244" s="16">
        <f t="shared" si="59"/>
        <v>4850</v>
      </c>
    </row>
    <row r="245" spans="1:213" s="25" customFormat="1" ht="31.2">
      <c r="A245" s="17" t="s">
        <v>10</v>
      </c>
      <c r="B245" s="13" t="s">
        <v>310</v>
      </c>
      <c r="C245" s="17" t="s">
        <v>6</v>
      </c>
      <c r="D245" s="20">
        <v>97</v>
      </c>
      <c r="E245" s="14">
        <v>5250</v>
      </c>
      <c r="F245" s="14">
        <v>500</v>
      </c>
      <c r="G245" s="16">
        <f t="shared" si="58"/>
        <v>509250</v>
      </c>
      <c r="H245" s="16">
        <f t="shared" si="59"/>
        <v>48500</v>
      </c>
    </row>
    <row r="246" spans="1:213" s="25" customFormat="1" ht="78">
      <c r="A246" s="31" t="s">
        <v>11</v>
      </c>
      <c r="B246" s="13" t="s">
        <v>216</v>
      </c>
      <c r="C246" s="17" t="s">
        <v>6</v>
      </c>
      <c r="D246" s="20">
        <v>9</v>
      </c>
      <c r="E246" s="14">
        <v>4200</v>
      </c>
      <c r="F246" s="14">
        <v>450</v>
      </c>
      <c r="G246" s="16">
        <f t="shared" si="58"/>
        <v>37800</v>
      </c>
      <c r="H246" s="16">
        <f t="shared" si="59"/>
        <v>4050</v>
      </c>
    </row>
    <row r="247" spans="1:213" s="25" customFormat="1" ht="78">
      <c r="A247" s="31" t="s">
        <v>12</v>
      </c>
      <c r="B247" s="13" t="s">
        <v>403</v>
      </c>
      <c r="C247" s="17" t="s">
        <v>6</v>
      </c>
      <c r="D247" s="20">
        <v>88</v>
      </c>
      <c r="E247" s="14">
        <v>5450</v>
      </c>
      <c r="F247" s="14">
        <v>450</v>
      </c>
      <c r="G247" s="16">
        <f t="shared" si="58"/>
        <v>479600</v>
      </c>
      <c r="H247" s="16">
        <f t="shared" si="59"/>
        <v>39600</v>
      </c>
    </row>
    <row r="248" spans="1:213" s="25" customFormat="1">
      <c r="A248" s="31">
        <v>9</v>
      </c>
      <c r="B248" s="13" t="s">
        <v>160</v>
      </c>
      <c r="C248" s="17"/>
      <c r="D248" s="20"/>
      <c r="E248" s="14"/>
      <c r="F248" s="14"/>
      <c r="G248" s="32"/>
      <c r="H248" s="32"/>
    </row>
    <row r="249" spans="1:213" s="25" customFormat="1" ht="31.2">
      <c r="A249" s="17" t="s">
        <v>7</v>
      </c>
      <c r="B249" s="13" t="s">
        <v>414</v>
      </c>
      <c r="C249" s="17" t="s">
        <v>6</v>
      </c>
      <c r="D249" s="20">
        <v>8</v>
      </c>
      <c r="E249" s="14">
        <v>4000</v>
      </c>
      <c r="F249" s="14">
        <v>300</v>
      </c>
      <c r="G249" s="16">
        <f t="shared" ref="G249:G252" si="60">E249*D249</f>
        <v>32000</v>
      </c>
      <c r="H249" s="16">
        <f t="shared" ref="H249:H252" si="61">F249*D249</f>
        <v>2400</v>
      </c>
    </row>
    <row r="250" spans="1:213" s="25" customFormat="1" ht="31.2">
      <c r="A250" s="17" t="s">
        <v>8</v>
      </c>
      <c r="B250" s="13" t="s">
        <v>161</v>
      </c>
      <c r="C250" s="17" t="s">
        <v>6</v>
      </c>
      <c r="D250" s="20">
        <v>8</v>
      </c>
      <c r="E250" s="14">
        <v>10350</v>
      </c>
      <c r="F250" s="14">
        <v>75</v>
      </c>
      <c r="G250" s="16">
        <f t="shared" si="60"/>
        <v>82800</v>
      </c>
      <c r="H250" s="16">
        <f t="shared" si="61"/>
        <v>600</v>
      </c>
    </row>
    <row r="251" spans="1:213" s="25" customFormat="1">
      <c r="A251" s="17" t="s">
        <v>9</v>
      </c>
      <c r="B251" s="19" t="s">
        <v>157</v>
      </c>
      <c r="C251" s="17" t="s">
        <v>6</v>
      </c>
      <c r="D251" s="20">
        <v>8</v>
      </c>
      <c r="E251" s="14">
        <v>2500</v>
      </c>
      <c r="F251" s="14">
        <v>50</v>
      </c>
      <c r="G251" s="16">
        <f t="shared" si="60"/>
        <v>20000</v>
      </c>
      <c r="H251" s="16">
        <f t="shared" si="61"/>
        <v>400</v>
      </c>
    </row>
    <row r="252" spans="1:213" s="25" customFormat="1" ht="78">
      <c r="A252" s="31" t="s">
        <v>10</v>
      </c>
      <c r="B252" s="13" t="s">
        <v>207</v>
      </c>
      <c r="C252" s="17" t="s">
        <v>6</v>
      </c>
      <c r="D252" s="20">
        <v>8</v>
      </c>
      <c r="E252" s="14">
        <v>5400</v>
      </c>
      <c r="F252" s="14">
        <v>525</v>
      </c>
      <c r="G252" s="16">
        <f t="shared" si="60"/>
        <v>43200</v>
      </c>
      <c r="H252" s="16">
        <f t="shared" si="61"/>
        <v>4200</v>
      </c>
    </row>
    <row r="253" spans="1:213" s="25" customFormat="1" ht="46.8">
      <c r="A253" s="31">
        <v>10</v>
      </c>
      <c r="B253" s="13" t="s">
        <v>312</v>
      </c>
      <c r="C253" s="17"/>
      <c r="D253" s="42"/>
      <c r="E253" s="16"/>
      <c r="F253" s="26"/>
      <c r="G253" s="16"/>
      <c r="H253" s="16"/>
    </row>
    <row r="254" spans="1:213" s="25" customFormat="1">
      <c r="A254" s="31" t="s">
        <v>7</v>
      </c>
      <c r="B254" s="13" t="s">
        <v>253</v>
      </c>
      <c r="C254" s="17" t="s">
        <v>6</v>
      </c>
      <c r="D254" s="20">
        <v>2</v>
      </c>
      <c r="E254" s="14">
        <v>105500</v>
      </c>
      <c r="F254" s="14">
        <v>2850</v>
      </c>
      <c r="G254" s="16">
        <f t="shared" ref="G254:G255" si="62">E254*D254</f>
        <v>211000</v>
      </c>
      <c r="H254" s="16">
        <f t="shared" ref="H254:H255" si="63">F254*D254</f>
        <v>5700</v>
      </c>
    </row>
    <row r="255" spans="1:213" s="25" customFormat="1" ht="46.8">
      <c r="A255" s="31">
        <v>11</v>
      </c>
      <c r="B255" s="13" t="s">
        <v>380</v>
      </c>
      <c r="C255" s="17" t="s">
        <v>6</v>
      </c>
      <c r="D255" s="20">
        <v>4</v>
      </c>
      <c r="E255" s="14">
        <v>1500</v>
      </c>
      <c r="F255" s="14">
        <v>120</v>
      </c>
      <c r="G255" s="16">
        <f t="shared" si="62"/>
        <v>6000</v>
      </c>
      <c r="H255" s="16">
        <f t="shared" si="63"/>
        <v>480</v>
      </c>
    </row>
    <row r="256" spans="1:213" ht="31.2">
      <c r="A256" s="12">
        <v>12</v>
      </c>
      <c r="B256" s="13" t="s">
        <v>379</v>
      </c>
      <c r="C256" s="35"/>
      <c r="D256" s="20"/>
      <c r="E256" s="14"/>
      <c r="F256" s="14"/>
      <c r="G256" s="16"/>
      <c r="H256" s="16"/>
      <c r="I256" s="25"/>
      <c r="J256" s="25"/>
      <c r="K256" s="25"/>
      <c r="L256" s="25"/>
      <c r="M256" s="25"/>
      <c r="N256" s="25"/>
      <c r="O256" s="25"/>
      <c r="P256" s="25"/>
      <c r="Q256" s="25"/>
      <c r="R256" s="25"/>
      <c r="S256" s="25"/>
      <c r="T256" s="25"/>
      <c r="U256" s="25"/>
      <c r="V256" s="25"/>
      <c r="W256" s="25"/>
      <c r="X256" s="25"/>
      <c r="Y256" s="25"/>
      <c r="Z256" s="25"/>
      <c r="AA256" s="25"/>
      <c r="AB256" s="25"/>
      <c r="AC256" s="25"/>
      <c r="AD256" s="25"/>
      <c r="AE256" s="25"/>
      <c r="AF256" s="25"/>
      <c r="AG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c r="BI256" s="25"/>
      <c r="BJ256" s="25"/>
      <c r="BK256" s="25"/>
      <c r="BL256" s="25"/>
      <c r="BM256" s="25"/>
      <c r="BN256" s="25"/>
      <c r="BO256" s="25"/>
      <c r="BP256" s="25"/>
      <c r="BQ256" s="25"/>
      <c r="BR256" s="25"/>
      <c r="BS256" s="25"/>
      <c r="BT256" s="25"/>
      <c r="BU256" s="25"/>
      <c r="BV256" s="25"/>
      <c r="BW256" s="25"/>
      <c r="BX256" s="25"/>
      <c r="BY256" s="25"/>
      <c r="BZ256" s="25"/>
      <c r="CA256" s="25"/>
      <c r="CB256" s="25"/>
      <c r="CC256" s="25"/>
      <c r="CD256" s="25"/>
      <c r="CE256" s="25"/>
      <c r="CF256" s="25"/>
      <c r="CG256" s="25"/>
      <c r="CH256" s="25"/>
      <c r="CI256" s="25"/>
      <c r="CJ256" s="25"/>
      <c r="CK256" s="25"/>
      <c r="CL256" s="25"/>
      <c r="CM256" s="25"/>
      <c r="CN256" s="25"/>
      <c r="CO256" s="25"/>
      <c r="CP256" s="25"/>
      <c r="CQ256" s="25"/>
      <c r="CR256" s="25"/>
      <c r="CS256" s="25"/>
      <c r="CT256" s="25"/>
      <c r="CU256" s="25"/>
      <c r="CV256" s="25"/>
      <c r="CW256" s="25"/>
      <c r="CX256" s="25"/>
      <c r="CY256" s="25"/>
      <c r="CZ256" s="25"/>
      <c r="DA256" s="25"/>
      <c r="DB256" s="25"/>
      <c r="DC256" s="25"/>
      <c r="DD256" s="25"/>
      <c r="DE256" s="25"/>
      <c r="DF256" s="25"/>
      <c r="DG256" s="25"/>
      <c r="DH256" s="25"/>
      <c r="DI256" s="25"/>
      <c r="DJ256" s="25"/>
      <c r="DK256" s="25"/>
      <c r="DL256" s="25"/>
      <c r="DM256" s="25"/>
      <c r="DN256" s="25"/>
      <c r="DO256" s="25"/>
      <c r="DP256" s="25"/>
      <c r="DQ256" s="25"/>
      <c r="DR256" s="25"/>
      <c r="DS256" s="25"/>
      <c r="DT256" s="25"/>
      <c r="DU256" s="25"/>
      <c r="DV256" s="25"/>
      <c r="DW256" s="25"/>
      <c r="DX256" s="25"/>
      <c r="DY256" s="25"/>
      <c r="DZ256" s="25"/>
      <c r="EA256" s="25"/>
      <c r="EB256" s="25"/>
      <c r="EC256" s="25"/>
      <c r="ED256" s="25"/>
      <c r="EE256" s="25"/>
      <c r="EF256" s="25"/>
      <c r="EG256" s="25"/>
      <c r="EH256" s="25"/>
      <c r="EI256" s="25"/>
      <c r="EJ256" s="25"/>
      <c r="EK256" s="25"/>
      <c r="EL256" s="25"/>
      <c r="EM256" s="25"/>
      <c r="EN256" s="25"/>
      <c r="EO256" s="25"/>
      <c r="EP256" s="25"/>
      <c r="EQ256" s="25"/>
      <c r="ER256" s="25"/>
      <c r="ES256" s="25"/>
      <c r="ET256" s="25"/>
      <c r="EU256" s="25"/>
      <c r="EV256" s="25"/>
      <c r="EW256" s="25"/>
      <c r="EX256" s="25"/>
      <c r="EY256" s="25"/>
      <c r="EZ256" s="25"/>
      <c r="FA256" s="25"/>
      <c r="FB256" s="25"/>
      <c r="FC256" s="25"/>
      <c r="FD256" s="25"/>
      <c r="FE256" s="25"/>
      <c r="FF256" s="25"/>
      <c r="FG256" s="25"/>
      <c r="FH256" s="25"/>
      <c r="FI256" s="25"/>
      <c r="FJ256" s="25"/>
      <c r="FK256" s="25"/>
      <c r="FL256" s="25"/>
      <c r="FM256" s="25"/>
      <c r="FN256" s="25"/>
      <c r="FO256" s="25"/>
      <c r="FP256" s="25"/>
      <c r="FQ256" s="25"/>
      <c r="FR256" s="25"/>
      <c r="FS256" s="25"/>
      <c r="FT256" s="25"/>
      <c r="FU256" s="25"/>
      <c r="FV256" s="25"/>
      <c r="FW256" s="25"/>
      <c r="FX256" s="25"/>
      <c r="FY256" s="25"/>
      <c r="FZ256" s="25"/>
      <c r="GA256" s="25"/>
      <c r="GB256" s="25"/>
      <c r="GC256" s="25"/>
      <c r="GD256" s="25"/>
      <c r="GE256" s="25"/>
      <c r="GF256" s="25"/>
      <c r="GG256" s="25"/>
      <c r="GH256" s="25"/>
      <c r="GI256" s="25"/>
      <c r="GJ256" s="25"/>
      <c r="GK256" s="25"/>
      <c r="GL256" s="25"/>
      <c r="GM256" s="25"/>
      <c r="GN256" s="25"/>
      <c r="GO256" s="25"/>
      <c r="GP256" s="25"/>
      <c r="GQ256" s="25"/>
      <c r="GR256" s="25"/>
      <c r="GS256" s="25"/>
      <c r="GT256" s="25"/>
      <c r="GU256" s="25"/>
      <c r="GV256" s="25"/>
      <c r="GW256" s="25"/>
      <c r="GX256" s="25"/>
      <c r="GY256" s="25"/>
      <c r="GZ256" s="25"/>
      <c r="HA256" s="25"/>
      <c r="HB256" s="25"/>
      <c r="HC256" s="25"/>
      <c r="HD256" s="25"/>
      <c r="HE256" s="25"/>
    </row>
    <row r="257" spans="1:213" s="25" customFormat="1">
      <c r="A257" s="12" t="s">
        <v>7</v>
      </c>
      <c r="B257" s="19" t="s">
        <v>30</v>
      </c>
      <c r="C257" s="35" t="s">
        <v>6</v>
      </c>
      <c r="D257" s="20">
        <v>4</v>
      </c>
      <c r="E257" s="14">
        <v>1200</v>
      </c>
      <c r="F257" s="14">
        <v>120</v>
      </c>
      <c r="G257" s="16">
        <f t="shared" ref="G257:G260" si="64">E257*D257</f>
        <v>4800</v>
      </c>
      <c r="H257" s="16">
        <f t="shared" ref="H257:H260" si="65">F257*D257</f>
        <v>480</v>
      </c>
    </row>
    <row r="258" spans="1:213" s="25" customFormat="1" ht="62.4">
      <c r="A258" s="31">
        <v>13</v>
      </c>
      <c r="B258" s="13" t="s">
        <v>162</v>
      </c>
      <c r="C258" s="17" t="s">
        <v>6</v>
      </c>
      <c r="D258" s="20">
        <v>1</v>
      </c>
      <c r="E258" s="14">
        <v>16500</v>
      </c>
      <c r="F258" s="14">
        <v>750</v>
      </c>
      <c r="G258" s="16">
        <f t="shared" si="64"/>
        <v>16500</v>
      </c>
      <c r="H258" s="16">
        <f t="shared" si="65"/>
        <v>750</v>
      </c>
    </row>
    <row r="259" spans="1:213" s="25" customFormat="1" ht="62.4">
      <c r="A259" s="31">
        <v>14</v>
      </c>
      <c r="B259" s="13" t="s">
        <v>413</v>
      </c>
      <c r="C259" s="17" t="s">
        <v>6</v>
      </c>
      <c r="D259" s="20">
        <v>1</v>
      </c>
      <c r="E259" s="14">
        <v>13500</v>
      </c>
      <c r="F259" s="14">
        <v>500</v>
      </c>
      <c r="G259" s="16">
        <f t="shared" si="64"/>
        <v>13500</v>
      </c>
      <c r="H259" s="16">
        <f t="shared" si="65"/>
        <v>500</v>
      </c>
    </row>
    <row r="260" spans="1:213" s="25" customFormat="1" ht="62.4">
      <c r="A260" s="31">
        <v>15</v>
      </c>
      <c r="B260" s="13" t="s">
        <v>370</v>
      </c>
      <c r="C260" s="17" t="s">
        <v>6</v>
      </c>
      <c r="D260" s="20">
        <v>1</v>
      </c>
      <c r="E260" s="14">
        <v>4000</v>
      </c>
      <c r="F260" s="14">
        <v>200</v>
      </c>
      <c r="G260" s="16">
        <f t="shared" si="64"/>
        <v>4000</v>
      </c>
      <c r="H260" s="16">
        <f t="shared" si="65"/>
        <v>200</v>
      </c>
    </row>
    <row r="261" spans="1:213" s="25" customFormat="1">
      <c r="A261" s="36"/>
      <c r="B261" s="44" t="s">
        <v>47</v>
      </c>
      <c r="C261" s="45"/>
      <c r="D261" s="46"/>
      <c r="E261" s="46"/>
      <c r="F261" s="47"/>
      <c r="G261" s="48">
        <f>SUM(G221:G260)</f>
        <v>6823060</v>
      </c>
      <c r="H261" s="48">
        <f>SUM(H221:H260)</f>
        <v>938195</v>
      </c>
    </row>
    <row r="262" spans="1:213" s="25" customFormat="1">
      <c r="A262" s="6" t="s">
        <v>23</v>
      </c>
      <c r="B262" s="7" t="s">
        <v>26</v>
      </c>
      <c r="C262" s="8"/>
      <c r="D262" s="9"/>
      <c r="E262" s="9"/>
      <c r="F262" s="41"/>
      <c r="G262" s="10"/>
      <c r="H262" s="10"/>
    </row>
    <row r="263" spans="1:213" ht="187.2">
      <c r="A263" s="12">
        <v>1</v>
      </c>
      <c r="B263" s="13" t="s">
        <v>306</v>
      </c>
      <c r="C263" s="35"/>
      <c r="D263" s="20"/>
      <c r="E263" s="16"/>
      <c r="F263" s="26"/>
      <c r="G263" s="16"/>
      <c r="H263" s="16"/>
      <c r="I263" s="25"/>
      <c r="J263" s="25"/>
      <c r="K263" s="25"/>
      <c r="L263" s="25"/>
      <c r="M263" s="25"/>
      <c r="N263" s="25"/>
      <c r="O263" s="25"/>
      <c r="P263" s="25"/>
      <c r="Q263" s="25"/>
      <c r="R263" s="25"/>
      <c r="S263" s="25"/>
      <c r="T263" s="25"/>
      <c r="U263" s="25"/>
      <c r="V263" s="25"/>
      <c r="W263" s="25"/>
      <c r="X263" s="25"/>
      <c r="Y263" s="25"/>
      <c r="Z263" s="25"/>
      <c r="AA263" s="25"/>
      <c r="AB263" s="25"/>
      <c r="AC263" s="25"/>
      <c r="AD263" s="25"/>
      <c r="AE263" s="25"/>
      <c r="AF263" s="25"/>
      <c r="AG263" s="25"/>
      <c r="AH263" s="25"/>
      <c r="AI263" s="25"/>
      <c r="AJ263" s="25"/>
      <c r="AK263" s="25"/>
      <c r="AL263" s="25"/>
      <c r="AM263" s="25"/>
      <c r="AN263" s="25"/>
      <c r="AO263" s="25"/>
      <c r="AP263" s="25"/>
      <c r="AQ263" s="25"/>
      <c r="AR263" s="25"/>
      <c r="AS263" s="25"/>
      <c r="AT263" s="25"/>
      <c r="AU263" s="25"/>
      <c r="AV263" s="25"/>
      <c r="AW263" s="25"/>
      <c r="AX263" s="25"/>
      <c r="AY263" s="25"/>
      <c r="AZ263" s="25"/>
      <c r="BA263" s="25"/>
      <c r="BB263" s="25"/>
      <c r="BC263" s="25"/>
      <c r="BD263" s="25"/>
      <c r="BE263" s="25"/>
      <c r="BF263" s="25"/>
      <c r="BG263" s="25"/>
      <c r="BH263" s="25"/>
      <c r="BI263" s="25"/>
      <c r="BJ263" s="25"/>
      <c r="BK263" s="25"/>
      <c r="BL263" s="25"/>
      <c r="BM263" s="25"/>
      <c r="BN263" s="25"/>
      <c r="BO263" s="25"/>
      <c r="BP263" s="25"/>
      <c r="BQ263" s="25"/>
      <c r="BR263" s="25"/>
      <c r="BS263" s="25"/>
      <c r="BT263" s="25"/>
      <c r="BU263" s="25"/>
      <c r="BV263" s="25"/>
      <c r="BW263" s="25"/>
      <c r="BX263" s="25"/>
      <c r="BY263" s="25"/>
      <c r="BZ263" s="25"/>
      <c r="CA263" s="25"/>
      <c r="CB263" s="25"/>
      <c r="CC263" s="25"/>
      <c r="CD263" s="25"/>
      <c r="CE263" s="25"/>
      <c r="CF263" s="25"/>
      <c r="CG263" s="25"/>
      <c r="CH263" s="25"/>
      <c r="CI263" s="25"/>
      <c r="CJ263" s="25"/>
      <c r="CK263" s="25"/>
      <c r="CL263" s="25"/>
      <c r="CM263" s="25"/>
      <c r="CN263" s="25"/>
      <c r="CO263" s="25"/>
      <c r="CP263" s="25"/>
      <c r="CQ263" s="25"/>
      <c r="CR263" s="25"/>
      <c r="CS263" s="25"/>
      <c r="CT263" s="25"/>
      <c r="CU263" s="25"/>
      <c r="CV263" s="25"/>
      <c r="CW263" s="25"/>
      <c r="CX263" s="25"/>
      <c r="CY263" s="25"/>
      <c r="CZ263" s="25"/>
      <c r="DA263" s="25"/>
      <c r="DB263" s="25"/>
      <c r="DC263" s="25"/>
      <c r="DD263" s="25"/>
      <c r="DE263" s="25"/>
      <c r="DF263" s="25"/>
      <c r="DG263" s="25"/>
      <c r="DH263" s="25"/>
      <c r="DI263" s="25"/>
      <c r="DJ263" s="25"/>
      <c r="DK263" s="25"/>
      <c r="DL263" s="25"/>
      <c r="DM263" s="25"/>
      <c r="DN263" s="25"/>
      <c r="DO263" s="25"/>
      <c r="DP263" s="25"/>
      <c r="DQ263" s="25"/>
      <c r="DR263" s="25"/>
      <c r="DS263" s="25"/>
      <c r="DT263" s="25"/>
      <c r="DU263" s="25"/>
      <c r="DV263" s="25"/>
      <c r="DW263" s="25"/>
      <c r="DX263" s="25"/>
      <c r="DY263" s="25"/>
      <c r="DZ263" s="25"/>
      <c r="EA263" s="25"/>
      <c r="EB263" s="25"/>
      <c r="EC263" s="25"/>
      <c r="ED263" s="25"/>
      <c r="EE263" s="25"/>
      <c r="EF263" s="25"/>
      <c r="EG263" s="25"/>
      <c r="EH263" s="25"/>
      <c r="EI263" s="25"/>
      <c r="EJ263" s="25"/>
      <c r="EK263" s="25"/>
      <c r="EL263" s="25"/>
      <c r="EM263" s="25"/>
      <c r="EN263" s="25"/>
      <c r="EO263" s="25"/>
      <c r="EP263" s="25"/>
      <c r="EQ263" s="25"/>
      <c r="ER263" s="25"/>
      <c r="ES263" s="25"/>
      <c r="ET263" s="25"/>
      <c r="EU263" s="25"/>
      <c r="EV263" s="25"/>
      <c r="EW263" s="25"/>
      <c r="EX263" s="25"/>
      <c r="EY263" s="25"/>
      <c r="EZ263" s="25"/>
      <c r="FA263" s="25"/>
      <c r="FB263" s="25"/>
      <c r="FC263" s="25"/>
      <c r="FD263" s="25"/>
      <c r="FE263" s="25"/>
      <c r="FF263" s="25"/>
      <c r="FG263" s="25"/>
      <c r="FH263" s="25"/>
      <c r="FI263" s="25"/>
      <c r="FJ263" s="25"/>
      <c r="FK263" s="25"/>
      <c r="FL263" s="25"/>
      <c r="FM263" s="25"/>
      <c r="FN263" s="25"/>
      <c r="FO263" s="25"/>
      <c r="FP263" s="25"/>
      <c r="FQ263" s="25"/>
      <c r="FR263" s="25"/>
      <c r="FS263" s="25"/>
      <c r="FT263" s="25"/>
      <c r="FU263" s="25"/>
      <c r="FV263" s="25"/>
      <c r="FW263" s="25"/>
      <c r="FX263" s="25"/>
      <c r="FY263" s="25"/>
      <c r="FZ263" s="25"/>
      <c r="GA263" s="25"/>
      <c r="GB263" s="25"/>
      <c r="GC263" s="25"/>
      <c r="GD263" s="25"/>
      <c r="GE263" s="25"/>
      <c r="GF263" s="25"/>
      <c r="GG263" s="25"/>
      <c r="GH263" s="25"/>
      <c r="GI263" s="25"/>
      <c r="GJ263" s="25"/>
      <c r="GK263" s="25"/>
      <c r="GL263" s="25"/>
      <c r="GM263" s="25"/>
      <c r="GN263" s="25"/>
      <c r="GO263" s="25"/>
      <c r="GP263" s="25"/>
      <c r="GQ263" s="25"/>
      <c r="GR263" s="25"/>
      <c r="GS263" s="25"/>
      <c r="GT263" s="25"/>
      <c r="GU263" s="25"/>
      <c r="GV263" s="25"/>
      <c r="GW263" s="25"/>
      <c r="GX263" s="25"/>
      <c r="GY263" s="25"/>
      <c r="GZ263" s="25"/>
      <c r="HA263" s="25"/>
      <c r="HB263" s="25"/>
      <c r="HC263" s="25"/>
      <c r="HD263" s="25"/>
      <c r="HE263" s="25"/>
    </row>
    <row r="264" spans="1:213" s="25" customFormat="1">
      <c r="A264" s="12" t="s">
        <v>7</v>
      </c>
      <c r="B264" s="19" t="s">
        <v>16</v>
      </c>
      <c r="C264" s="35" t="s">
        <v>14</v>
      </c>
      <c r="D264" s="20">
        <f>1020+150</f>
        <v>1170</v>
      </c>
      <c r="E264" s="14">
        <v>3050</v>
      </c>
      <c r="F264" s="14">
        <v>590</v>
      </c>
      <c r="G264" s="16">
        <f t="shared" ref="G264:G271" si="66">E264*D264</f>
        <v>3568500</v>
      </c>
      <c r="H264" s="16">
        <f t="shared" ref="H264:H271" si="67">F264*D264</f>
        <v>690300</v>
      </c>
    </row>
    <row r="265" spans="1:213">
      <c r="A265" s="12" t="s">
        <v>8</v>
      </c>
      <c r="B265" s="19" t="s">
        <v>22</v>
      </c>
      <c r="C265" s="35" t="s">
        <v>14</v>
      </c>
      <c r="D265" s="20">
        <v>1098</v>
      </c>
      <c r="E265" s="14">
        <v>2030</v>
      </c>
      <c r="F265" s="14">
        <v>450</v>
      </c>
      <c r="G265" s="16">
        <f t="shared" si="66"/>
        <v>2228940</v>
      </c>
      <c r="H265" s="16">
        <f t="shared" si="67"/>
        <v>494100</v>
      </c>
      <c r="I265" s="25"/>
      <c r="J265" s="25"/>
      <c r="K265" s="25"/>
      <c r="L265" s="25"/>
      <c r="M265" s="25"/>
      <c r="N265" s="25"/>
      <c r="O265" s="25"/>
      <c r="P265" s="25"/>
      <c r="Q265" s="25"/>
      <c r="R265" s="25"/>
      <c r="S265" s="25"/>
      <c r="T265" s="25"/>
      <c r="U265" s="25"/>
      <c r="V265" s="25"/>
      <c r="W265" s="25"/>
      <c r="X265" s="25"/>
      <c r="Y265" s="25"/>
      <c r="Z265" s="25"/>
      <c r="AA265" s="25"/>
      <c r="AB265" s="25"/>
      <c r="AC265" s="25"/>
      <c r="AD265" s="25"/>
      <c r="AE265" s="25"/>
      <c r="AF265" s="25"/>
      <c r="AG265" s="25"/>
      <c r="AH265" s="25"/>
      <c r="AI265" s="25"/>
      <c r="AJ265" s="25"/>
      <c r="AK265" s="25"/>
      <c r="AL265" s="25"/>
      <c r="AM265" s="25"/>
      <c r="AN265" s="25"/>
      <c r="AO265" s="25"/>
      <c r="AP265" s="25"/>
      <c r="AQ265" s="25"/>
      <c r="AR265" s="25"/>
      <c r="AS265" s="25"/>
      <c r="AT265" s="25"/>
      <c r="AU265" s="25"/>
      <c r="AV265" s="25"/>
      <c r="AW265" s="25"/>
      <c r="AX265" s="25"/>
      <c r="AY265" s="25"/>
      <c r="AZ265" s="25"/>
      <c r="BA265" s="25"/>
      <c r="BB265" s="25"/>
      <c r="BC265" s="25"/>
      <c r="BD265" s="25"/>
      <c r="BE265" s="25"/>
      <c r="BF265" s="25"/>
      <c r="BG265" s="25"/>
      <c r="BH265" s="25"/>
      <c r="BI265" s="25"/>
      <c r="BJ265" s="25"/>
      <c r="BK265" s="25"/>
      <c r="BL265" s="25"/>
      <c r="BM265" s="25"/>
      <c r="BN265" s="25"/>
      <c r="BO265" s="25"/>
      <c r="BP265" s="25"/>
      <c r="BQ265" s="25"/>
      <c r="BR265" s="25"/>
      <c r="BS265" s="25"/>
      <c r="BT265" s="25"/>
      <c r="BU265" s="25"/>
      <c r="BV265" s="25"/>
      <c r="BW265" s="25"/>
      <c r="BX265" s="25"/>
      <c r="BY265" s="25"/>
      <c r="BZ265" s="25"/>
      <c r="CA265" s="25"/>
      <c r="CB265" s="25"/>
      <c r="CC265" s="25"/>
      <c r="CD265" s="25"/>
      <c r="CE265" s="25"/>
      <c r="CF265" s="25"/>
      <c r="CG265" s="25"/>
      <c r="CH265" s="25"/>
      <c r="CI265" s="25"/>
      <c r="CJ265" s="25"/>
      <c r="CK265" s="25"/>
      <c r="CL265" s="25"/>
      <c r="CM265" s="25"/>
      <c r="CN265" s="25"/>
      <c r="CO265" s="25"/>
      <c r="CP265" s="25"/>
      <c r="CQ265" s="25"/>
      <c r="CR265" s="25"/>
      <c r="CS265" s="25"/>
      <c r="CT265" s="25"/>
      <c r="CU265" s="25"/>
      <c r="CV265" s="25"/>
      <c r="CW265" s="25"/>
      <c r="CX265" s="25"/>
      <c r="CY265" s="25"/>
      <c r="CZ265" s="25"/>
      <c r="DA265" s="25"/>
      <c r="DB265" s="25"/>
      <c r="DC265" s="25"/>
      <c r="DD265" s="25"/>
      <c r="DE265" s="25"/>
      <c r="DF265" s="25"/>
      <c r="DG265" s="25"/>
      <c r="DH265" s="25"/>
      <c r="DI265" s="25"/>
      <c r="DJ265" s="25"/>
      <c r="DK265" s="25"/>
      <c r="DL265" s="25"/>
      <c r="DM265" s="25"/>
      <c r="DN265" s="25"/>
      <c r="DO265" s="25"/>
      <c r="DP265" s="25"/>
      <c r="DQ265" s="25"/>
      <c r="DR265" s="25"/>
      <c r="DS265" s="25"/>
      <c r="DT265" s="25"/>
      <c r="DU265" s="25"/>
      <c r="DV265" s="25"/>
      <c r="DW265" s="25"/>
      <c r="DX265" s="25"/>
      <c r="DY265" s="25"/>
      <c r="DZ265" s="25"/>
      <c r="EA265" s="25"/>
      <c r="EB265" s="25"/>
      <c r="EC265" s="25"/>
      <c r="ED265" s="25"/>
      <c r="EE265" s="25"/>
      <c r="EF265" s="25"/>
      <c r="EG265" s="25"/>
      <c r="EH265" s="25"/>
      <c r="EI265" s="25"/>
      <c r="EJ265" s="25"/>
      <c r="EK265" s="25"/>
      <c r="EL265" s="25"/>
      <c r="EM265" s="25"/>
      <c r="EN265" s="25"/>
      <c r="EO265" s="25"/>
      <c r="EP265" s="25"/>
      <c r="EQ265" s="25"/>
      <c r="ER265" s="25"/>
      <c r="ES265" s="25"/>
      <c r="ET265" s="25"/>
      <c r="EU265" s="25"/>
      <c r="EV265" s="25"/>
      <c r="EW265" s="25"/>
      <c r="EX265" s="25"/>
      <c r="EY265" s="25"/>
      <c r="EZ265" s="25"/>
      <c r="FA265" s="25"/>
      <c r="FB265" s="25"/>
      <c r="FC265" s="25"/>
      <c r="FD265" s="25"/>
      <c r="FE265" s="25"/>
      <c r="FF265" s="25"/>
      <c r="FG265" s="25"/>
      <c r="FH265" s="25"/>
      <c r="FI265" s="25"/>
      <c r="FJ265" s="25"/>
      <c r="FK265" s="25"/>
      <c r="FL265" s="25"/>
      <c r="FM265" s="25"/>
      <c r="FN265" s="25"/>
      <c r="FO265" s="25"/>
      <c r="FP265" s="25"/>
      <c r="FQ265" s="25"/>
      <c r="FR265" s="25"/>
      <c r="FS265" s="25"/>
      <c r="FT265" s="25"/>
      <c r="FU265" s="25"/>
      <c r="FV265" s="25"/>
      <c r="FW265" s="25"/>
      <c r="FX265" s="25"/>
      <c r="FY265" s="25"/>
      <c r="FZ265" s="25"/>
      <c r="GA265" s="25"/>
      <c r="GB265" s="25"/>
      <c r="GC265" s="25"/>
      <c r="GD265" s="25"/>
      <c r="GE265" s="25"/>
      <c r="GF265" s="25"/>
      <c r="GG265" s="25"/>
      <c r="GH265" s="25"/>
      <c r="GI265" s="25"/>
      <c r="GJ265" s="25"/>
      <c r="GK265" s="25"/>
      <c r="GL265" s="25"/>
      <c r="GM265" s="25"/>
      <c r="GN265" s="25"/>
      <c r="GO265" s="25"/>
      <c r="GP265" s="25"/>
      <c r="GQ265" s="25"/>
      <c r="GR265" s="25"/>
      <c r="GS265" s="25"/>
      <c r="GT265" s="25"/>
      <c r="GU265" s="25"/>
      <c r="GV265" s="25"/>
      <c r="GW265" s="25"/>
      <c r="GX265" s="25"/>
      <c r="GY265" s="25"/>
      <c r="GZ265" s="25"/>
      <c r="HA265" s="25"/>
      <c r="HB265" s="25"/>
      <c r="HC265" s="25"/>
      <c r="HD265" s="25"/>
      <c r="HE265" s="25"/>
    </row>
    <row r="266" spans="1:213" s="25" customFormat="1">
      <c r="A266" s="12" t="s">
        <v>9</v>
      </c>
      <c r="B266" s="19" t="s">
        <v>18</v>
      </c>
      <c r="C266" s="35" t="s">
        <v>14</v>
      </c>
      <c r="D266" s="20">
        <v>858</v>
      </c>
      <c r="E266" s="14">
        <v>1420</v>
      </c>
      <c r="F266" s="14">
        <v>350</v>
      </c>
      <c r="G266" s="16">
        <f t="shared" si="66"/>
        <v>1218360</v>
      </c>
      <c r="H266" s="16">
        <f t="shared" si="67"/>
        <v>300300</v>
      </c>
    </row>
    <row r="267" spans="1:213">
      <c r="A267" s="12" t="s">
        <v>10</v>
      </c>
      <c r="B267" s="19" t="s">
        <v>17</v>
      </c>
      <c r="C267" s="35" t="s">
        <v>14</v>
      </c>
      <c r="D267" s="20">
        <v>2352</v>
      </c>
      <c r="E267" s="14">
        <v>1150</v>
      </c>
      <c r="F267" s="14">
        <v>280</v>
      </c>
      <c r="G267" s="16">
        <f t="shared" si="66"/>
        <v>2704800</v>
      </c>
      <c r="H267" s="16">
        <f t="shared" si="67"/>
        <v>658560</v>
      </c>
      <c r="I267" s="25"/>
      <c r="J267" s="25"/>
      <c r="K267" s="25"/>
      <c r="L267" s="25"/>
      <c r="M267" s="25"/>
      <c r="N267" s="25"/>
      <c r="O267" s="25"/>
      <c r="P267" s="25"/>
      <c r="Q267" s="25"/>
      <c r="R267" s="25"/>
      <c r="S267" s="25"/>
      <c r="T267" s="25"/>
      <c r="U267" s="25"/>
      <c r="V267" s="25"/>
      <c r="W267" s="25"/>
      <c r="X267" s="25"/>
      <c r="Y267" s="25"/>
      <c r="Z267" s="25"/>
      <c r="AA267" s="25"/>
      <c r="AB267" s="25"/>
      <c r="AC267" s="25"/>
      <c r="AD267" s="25"/>
      <c r="AE267" s="25"/>
      <c r="AF267" s="25"/>
      <c r="AG267" s="25"/>
      <c r="AH267" s="25"/>
      <c r="AI267" s="25"/>
      <c r="AJ267" s="25"/>
      <c r="AK267" s="25"/>
      <c r="AL267" s="25"/>
      <c r="AM267" s="25"/>
      <c r="AN267" s="25"/>
      <c r="AO267" s="25"/>
      <c r="AP267" s="25"/>
      <c r="AQ267" s="25"/>
      <c r="AR267" s="25"/>
      <c r="AS267" s="25"/>
      <c r="AT267" s="25"/>
      <c r="AU267" s="25"/>
      <c r="AV267" s="25"/>
      <c r="AW267" s="25"/>
      <c r="AX267" s="25"/>
      <c r="AY267" s="25"/>
      <c r="AZ267" s="25"/>
      <c r="BA267" s="25"/>
      <c r="BB267" s="25"/>
      <c r="BC267" s="25"/>
      <c r="BD267" s="25"/>
      <c r="BE267" s="25"/>
      <c r="BF267" s="25"/>
      <c r="BG267" s="25"/>
      <c r="BH267" s="25"/>
      <c r="BI267" s="25"/>
      <c r="BJ267" s="25"/>
      <c r="BK267" s="25"/>
      <c r="BL267" s="25"/>
      <c r="BM267" s="25"/>
      <c r="BN267" s="25"/>
      <c r="BO267" s="25"/>
      <c r="BP267" s="25"/>
      <c r="BQ267" s="25"/>
      <c r="BR267" s="25"/>
      <c r="BS267" s="25"/>
      <c r="BT267" s="25"/>
      <c r="BU267" s="25"/>
      <c r="BV267" s="25"/>
      <c r="BW267" s="25"/>
      <c r="BX267" s="25"/>
      <c r="BY267" s="25"/>
      <c r="BZ267" s="25"/>
      <c r="CA267" s="25"/>
      <c r="CB267" s="25"/>
      <c r="CC267" s="25"/>
      <c r="CD267" s="25"/>
      <c r="CE267" s="25"/>
      <c r="CF267" s="25"/>
      <c r="CG267" s="25"/>
      <c r="CH267" s="25"/>
      <c r="CI267" s="25"/>
      <c r="CJ267" s="25"/>
      <c r="CK267" s="25"/>
      <c r="CL267" s="25"/>
      <c r="CM267" s="25"/>
      <c r="CN267" s="25"/>
      <c r="CO267" s="25"/>
      <c r="CP267" s="25"/>
      <c r="CQ267" s="25"/>
      <c r="CR267" s="25"/>
      <c r="CS267" s="25"/>
      <c r="CT267" s="25"/>
      <c r="CU267" s="25"/>
      <c r="CV267" s="25"/>
      <c r="CW267" s="25"/>
      <c r="CX267" s="25"/>
      <c r="CY267" s="25"/>
      <c r="CZ267" s="25"/>
      <c r="DA267" s="25"/>
      <c r="DB267" s="25"/>
      <c r="DC267" s="25"/>
      <c r="DD267" s="25"/>
      <c r="DE267" s="25"/>
      <c r="DF267" s="25"/>
      <c r="DG267" s="25"/>
      <c r="DH267" s="25"/>
      <c r="DI267" s="25"/>
      <c r="DJ267" s="25"/>
      <c r="DK267" s="25"/>
      <c r="DL267" s="25"/>
      <c r="DM267" s="25"/>
      <c r="DN267" s="25"/>
      <c r="DO267" s="25"/>
      <c r="DP267" s="25"/>
      <c r="DQ267" s="25"/>
      <c r="DR267" s="25"/>
      <c r="DS267" s="25"/>
      <c r="DT267" s="25"/>
      <c r="DU267" s="25"/>
      <c r="DV267" s="25"/>
      <c r="DW267" s="25"/>
      <c r="DX267" s="25"/>
      <c r="DY267" s="25"/>
      <c r="DZ267" s="25"/>
      <c r="EA267" s="25"/>
      <c r="EB267" s="25"/>
      <c r="EC267" s="25"/>
      <c r="ED267" s="25"/>
      <c r="EE267" s="25"/>
      <c r="EF267" s="25"/>
      <c r="EG267" s="25"/>
      <c r="EH267" s="25"/>
      <c r="EI267" s="25"/>
      <c r="EJ267" s="25"/>
      <c r="EK267" s="25"/>
      <c r="EL267" s="25"/>
      <c r="EM267" s="25"/>
      <c r="EN267" s="25"/>
      <c r="EO267" s="25"/>
      <c r="EP267" s="25"/>
      <c r="EQ267" s="25"/>
      <c r="ER267" s="25"/>
      <c r="ES267" s="25"/>
      <c r="ET267" s="25"/>
      <c r="EU267" s="25"/>
      <c r="EV267" s="25"/>
      <c r="EW267" s="25"/>
      <c r="EX267" s="25"/>
      <c r="EY267" s="25"/>
      <c r="EZ267" s="25"/>
      <c r="FA267" s="25"/>
      <c r="FB267" s="25"/>
      <c r="FC267" s="25"/>
      <c r="FD267" s="25"/>
      <c r="FE267" s="25"/>
      <c r="FF267" s="25"/>
      <c r="FG267" s="25"/>
      <c r="FH267" s="25"/>
      <c r="FI267" s="25"/>
      <c r="FJ267" s="25"/>
      <c r="FK267" s="25"/>
      <c r="FL267" s="25"/>
      <c r="FM267" s="25"/>
      <c r="FN267" s="25"/>
      <c r="FO267" s="25"/>
      <c r="FP267" s="25"/>
      <c r="FQ267" s="25"/>
      <c r="FR267" s="25"/>
      <c r="FS267" s="25"/>
      <c r="FT267" s="25"/>
      <c r="FU267" s="25"/>
      <c r="FV267" s="25"/>
      <c r="FW267" s="25"/>
      <c r="FX267" s="25"/>
      <c r="FY267" s="25"/>
      <c r="FZ267" s="25"/>
      <c r="GA267" s="25"/>
      <c r="GB267" s="25"/>
      <c r="GC267" s="25"/>
      <c r="GD267" s="25"/>
      <c r="GE267" s="25"/>
      <c r="GF267" s="25"/>
      <c r="GG267" s="25"/>
      <c r="GH267" s="25"/>
      <c r="GI267" s="25"/>
      <c r="GJ267" s="25"/>
      <c r="GK267" s="25"/>
      <c r="GL267" s="25"/>
      <c r="GM267" s="25"/>
      <c r="GN267" s="25"/>
      <c r="GO267" s="25"/>
      <c r="GP267" s="25"/>
      <c r="GQ267" s="25"/>
      <c r="GR267" s="25"/>
      <c r="GS267" s="25"/>
      <c r="GT267" s="25"/>
      <c r="GU267" s="25"/>
      <c r="GV267" s="25"/>
      <c r="GW267" s="25"/>
      <c r="GX267" s="25"/>
      <c r="GY267" s="25"/>
      <c r="GZ267" s="25"/>
      <c r="HA267" s="25"/>
      <c r="HB267" s="25"/>
      <c r="HC267" s="25"/>
      <c r="HD267" s="25"/>
      <c r="HE267" s="25"/>
    </row>
    <row r="268" spans="1:213" s="25" customFormat="1">
      <c r="A268" s="12" t="s">
        <v>11</v>
      </c>
      <c r="B268" s="19" t="s">
        <v>27</v>
      </c>
      <c r="C268" s="35" t="s">
        <v>14</v>
      </c>
      <c r="D268" s="20">
        <f>3318+150</f>
        <v>3468</v>
      </c>
      <c r="E268" s="14">
        <v>890</v>
      </c>
      <c r="F268" s="14">
        <v>245</v>
      </c>
      <c r="G268" s="16">
        <f t="shared" si="66"/>
        <v>3086520</v>
      </c>
      <c r="H268" s="16">
        <f t="shared" si="67"/>
        <v>849660</v>
      </c>
    </row>
    <row r="269" spans="1:213">
      <c r="A269" s="12" t="s">
        <v>12</v>
      </c>
      <c r="B269" s="19" t="s">
        <v>28</v>
      </c>
      <c r="C269" s="35" t="s">
        <v>14</v>
      </c>
      <c r="D269" s="20">
        <v>2160</v>
      </c>
      <c r="E269" s="14">
        <v>595</v>
      </c>
      <c r="F269" s="14">
        <v>200</v>
      </c>
      <c r="G269" s="16">
        <f t="shared" si="66"/>
        <v>1285200</v>
      </c>
      <c r="H269" s="16">
        <f t="shared" si="67"/>
        <v>432000</v>
      </c>
      <c r="I269" s="25"/>
      <c r="J269" s="25"/>
      <c r="K269" s="25"/>
      <c r="L269" s="25"/>
      <c r="M269" s="25"/>
      <c r="N269" s="25"/>
      <c r="O269" s="25"/>
      <c r="P269" s="25"/>
      <c r="Q269" s="25"/>
      <c r="R269" s="25"/>
      <c r="S269" s="25"/>
      <c r="T269" s="25"/>
      <c r="U269" s="25"/>
      <c r="V269" s="25"/>
      <c r="W269" s="25"/>
      <c r="X269" s="25"/>
      <c r="Y269" s="25"/>
      <c r="Z269" s="25"/>
      <c r="AA269" s="25"/>
      <c r="AB269" s="25"/>
      <c r="AC269" s="25"/>
      <c r="AD269" s="25"/>
      <c r="AE269" s="25"/>
      <c r="AF269" s="25"/>
      <c r="AG269" s="25"/>
      <c r="AH269" s="25"/>
      <c r="AI269" s="25"/>
      <c r="AJ269" s="25"/>
      <c r="AK269" s="25"/>
      <c r="AL269" s="25"/>
      <c r="AM269" s="25"/>
      <c r="AN269" s="25"/>
      <c r="AO269" s="25"/>
      <c r="AP269" s="25"/>
      <c r="AQ269" s="25"/>
      <c r="AR269" s="25"/>
      <c r="AS269" s="25"/>
      <c r="AT269" s="25"/>
      <c r="AU269" s="25"/>
      <c r="AV269" s="25"/>
      <c r="AW269" s="25"/>
      <c r="AX269" s="25"/>
      <c r="AY269" s="25"/>
      <c r="AZ269" s="25"/>
      <c r="BA269" s="25"/>
      <c r="BB269" s="25"/>
      <c r="BC269" s="25"/>
      <c r="BD269" s="25"/>
      <c r="BE269" s="25"/>
      <c r="BF269" s="25"/>
      <c r="BG269" s="25"/>
      <c r="BH269" s="25"/>
      <c r="BI269" s="25"/>
      <c r="BJ269" s="25"/>
      <c r="BK269" s="25"/>
      <c r="BL269" s="25"/>
      <c r="BM269" s="25"/>
      <c r="BN269" s="25"/>
      <c r="BO269" s="25"/>
      <c r="BP269" s="25"/>
      <c r="BQ269" s="25"/>
      <c r="BR269" s="25"/>
      <c r="BS269" s="25"/>
      <c r="BT269" s="25"/>
      <c r="BU269" s="25"/>
      <c r="BV269" s="25"/>
      <c r="BW269" s="25"/>
      <c r="BX269" s="25"/>
      <c r="BY269" s="25"/>
      <c r="BZ269" s="25"/>
      <c r="CA269" s="25"/>
      <c r="CB269" s="25"/>
      <c r="CC269" s="25"/>
      <c r="CD269" s="25"/>
      <c r="CE269" s="25"/>
      <c r="CF269" s="25"/>
      <c r="CG269" s="25"/>
      <c r="CH269" s="25"/>
      <c r="CI269" s="25"/>
      <c r="CJ269" s="25"/>
      <c r="CK269" s="25"/>
      <c r="CL269" s="25"/>
      <c r="CM269" s="25"/>
      <c r="CN269" s="25"/>
      <c r="CO269" s="25"/>
      <c r="CP269" s="25"/>
      <c r="CQ269" s="25"/>
      <c r="CR269" s="25"/>
      <c r="CS269" s="25"/>
      <c r="CT269" s="25"/>
      <c r="CU269" s="25"/>
      <c r="CV269" s="25"/>
      <c r="CW269" s="25"/>
      <c r="CX269" s="25"/>
      <c r="CY269" s="25"/>
      <c r="CZ269" s="25"/>
      <c r="DA269" s="25"/>
      <c r="DB269" s="25"/>
      <c r="DC269" s="25"/>
      <c r="DD269" s="25"/>
      <c r="DE269" s="25"/>
      <c r="DF269" s="25"/>
      <c r="DG269" s="25"/>
      <c r="DH269" s="25"/>
      <c r="DI269" s="25"/>
      <c r="DJ269" s="25"/>
      <c r="DK269" s="25"/>
      <c r="DL269" s="25"/>
      <c r="DM269" s="25"/>
      <c r="DN269" s="25"/>
      <c r="DO269" s="25"/>
      <c r="DP269" s="25"/>
      <c r="DQ269" s="25"/>
      <c r="DR269" s="25"/>
      <c r="DS269" s="25"/>
      <c r="DT269" s="25"/>
      <c r="DU269" s="25"/>
      <c r="DV269" s="25"/>
      <c r="DW269" s="25"/>
      <c r="DX269" s="25"/>
      <c r="DY269" s="25"/>
      <c r="DZ269" s="25"/>
      <c r="EA269" s="25"/>
      <c r="EB269" s="25"/>
      <c r="EC269" s="25"/>
      <c r="ED269" s="25"/>
      <c r="EE269" s="25"/>
      <c r="EF269" s="25"/>
      <c r="EG269" s="25"/>
      <c r="EH269" s="25"/>
      <c r="EI269" s="25"/>
      <c r="EJ269" s="25"/>
      <c r="EK269" s="25"/>
      <c r="EL269" s="25"/>
      <c r="EM269" s="25"/>
      <c r="EN269" s="25"/>
      <c r="EO269" s="25"/>
      <c r="EP269" s="25"/>
      <c r="EQ269" s="25"/>
      <c r="ER269" s="25"/>
      <c r="ES269" s="25"/>
      <c r="ET269" s="25"/>
      <c r="EU269" s="25"/>
      <c r="EV269" s="25"/>
      <c r="EW269" s="25"/>
      <c r="EX269" s="25"/>
      <c r="EY269" s="25"/>
      <c r="EZ269" s="25"/>
      <c r="FA269" s="25"/>
      <c r="FB269" s="25"/>
      <c r="FC269" s="25"/>
      <c r="FD269" s="25"/>
      <c r="FE269" s="25"/>
      <c r="FF269" s="25"/>
      <c r="FG269" s="25"/>
      <c r="FH269" s="25"/>
      <c r="FI269" s="25"/>
      <c r="FJ269" s="25"/>
      <c r="FK269" s="25"/>
      <c r="FL269" s="25"/>
      <c r="FM269" s="25"/>
      <c r="FN269" s="25"/>
      <c r="FO269" s="25"/>
      <c r="FP269" s="25"/>
      <c r="FQ269" s="25"/>
      <c r="FR269" s="25"/>
      <c r="FS269" s="25"/>
      <c r="FT269" s="25"/>
      <c r="FU269" s="25"/>
      <c r="FV269" s="25"/>
      <c r="FW269" s="25"/>
      <c r="FX269" s="25"/>
      <c r="FY269" s="25"/>
      <c r="FZ269" s="25"/>
      <c r="GA269" s="25"/>
      <c r="GB269" s="25"/>
      <c r="GC269" s="25"/>
      <c r="GD269" s="25"/>
      <c r="GE269" s="25"/>
      <c r="GF269" s="25"/>
      <c r="GG269" s="25"/>
      <c r="GH269" s="25"/>
      <c r="GI269" s="25"/>
      <c r="GJ269" s="25"/>
      <c r="GK269" s="25"/>
      <c r="GL269" s="25"/>
      <c r="GM269" s="25"/>
      <c r="GN269" s="25"/>
      <c r="GO269" s="25"/>
      <c r="GP269" s="25"/>
      <c r="GQ269" s="25"/>
      <c r="GR269" s="25"/>
      <c r="GS269" s="25"/>
      <c r="GT269" s="25"/>
      <c r="GU269" s="25"/>
      <c r="GV269" s="25"/>
      <c r="GW269" s="25"/>
      <c r="GX269" s="25"/>
      <c r="GY269" s="25"/>
      <c r="GZ269" s="25"/>
      <c r="HA269" s="25"/>
      <c r="HB269" s="25"/>
      <c r="HC269" s="25"/>
      <c r="HD269" s="25"/>
      <c r="HE269" s="25"/>
    </row>
    <row r="270" spans="1:213" s="25" customFormat="1">
      <c r="A270" s="12" t="s">
        <v>13</v>
      </c>
      <c r="B270" s="19" t="s">
        <v>29</v>
      </c>
      <c r="C270" s="35" t="s">
        <v>14</v>
      </c>
      <c r="D270" s="20">
        <v>1680</v>
      </c>
      <c r="E270" s="14">
        <v>490</v>
      </c>
      <c r="F270" s="14">
        <v>185</v>
      </c>
      <c r="G270" s="16">
        <f t="shared" si="66"/>
        <v>823200</v>
      </c>
      <c r="H270" s="16">
        <f t="shared" si="67"/>
        <v>310800</v>
      </c>
    </row>
    <row r="271" spans="1:213">
      <c r="A271" s="12" t="s">
        <v>129</v>
      </c>
      <c r="B271" s="19" t="s">
        <v>21</v>
      </c>
      <c r="C271" s="35" t="s">
        <v>14</v>
      </c>
      <c r="D271" s="20">
        <v>9900</v>
      </c>
      <c r="E271" s="14">
        <v>385</v>
      </c>
      <c r="F271" s="14">
        <v>120</v>
      </c>
      <c r="G271" s="16">
        <f t="shared" si="66"/>
        <v>3811500</v>
      </c>
      <c r="H271" s="16">
        <f t="shared" si="67"/>
        <v>1188000</v>
      </c>
      <c r="I271" s="25"/>
      <c r="J271" s="25"/>
      <c r="K271" s="25"/>
      <c r="L271" s="25"/>
      <c r="M271" s="25"/>
      <c r="N271" s="25"/>
      <c r="O271" s="25"/>
      <c r="P271" s="25"/>
      <c r="Q271" s="25"/>
      <c r="R271" s="25"/>
      <c r="S271" s="25"/>
      <c r="T271" s="25"/>
      <c r="U271" s="25"/>
      <c r="V271" s="25"/>
      <c r="W271" s="25"/>
      <c r="X271" s="25"/>
      <c r="Y271" s="25"/>
      <c r="Z271" s="25"/>
      <c r="AA271" s="25"/>
      <c r="AB271" s="25"/>
      <c r="AC271" s="25"/>
      <c r="AD271" s="25"/>
      <c r="AE271" s="25"/>
      <c r="AF271" s="25"/>
      <c r="AG271" s="25"/>
      <c r="AH271" s="25"/>
      <c r="AI271" s="25"/>
      <c r="AJ271" s="25"/>
      <c r="AK271" s="25"/>
      <c r="AL271" s="25"/>
      <c r="AM271" s="25"/>
      <c r="AN271" s="25"/>
      <c r="AO271" s="25"/>
      <c r="AP271" s="25"/>
      <c r="AQ271" s="25"/>
      <c r="AR271" s="25"/>
      <c r="AS271" s="25"/>
      <c r="AT271" s="25"/>
      <c r="AU271" s="25"/>
      <c r="AV271" s="25"/>
      <c r="AW271" s="25"/>
      <c r="AX271" s="25"/>
      <c r="AY271" s="25"/>
      <c r="AZ271" s="25"/>
      <c r="BA271" s="25"/>
      <c r="BB271" s="25"/>
      <c r="BC271" s="25"/>
      <c r="BD271" s="25"/>
      <c r="BE271" s="25"/>
      <c r="BF271" s="25"/>
      <c r="BG271" s="25"/>
      <c r="BH271" s="25"/>
      <c r="BI271" s="25"/>
      <c r="BJ271" s="25"/>
      <c r="BK271" s="25"/>
      <c r="BL271" s="25"/>
      <c r="BM271" s="25"/>
      <c r="BN271" s="25"/>
      <c r="BO271" s="25"/>
      <c r="BP271" s="25"/>
      <c r="BQ271" s="25"/>
      <c r="BR271" s="25"/>
      <c r="BS271" s="25"/>
      <c r="BT271" s="25"/>
      <c r="BU271" s="25"/>
      <c r="BV271" s="25"/>
      <c r="BW271" s="25"/>
      <c r="BX271" s="25"/>
      <c r="BY271" s="25"/>
      <c r="BZ271" s="25"/>
      <c r="CA271" s="25"/>
      <c r="CB271" s="25"/>
      <c r="CC271" s="25"/>
      <c r="CD271" s="25"/>
      <c r="CE271" s="25"/>
      <c r="CF271" s="25"/>
      <c r="CG271" s="25"/>
      <c r="CH271" s="25"/>
      <c r="CI271" s="25"/>
      <c r="CJ271" s="25"/>
      <c r="CK271" s="25"/>
      <c r="CL271" s="25"/>
      <c r="CM271" s="25"/>
      <c r="CN271" s="25"/>
      <c r="CO271" s="25"/>
      <c r="CP271" s="25"/>
      <c r="CQ271" s="25"/>
      <c r="CR271" s="25"/>
      <c r="CS271" s="25"/>
      <c r="CT271" s="25"/>
      <c r="CU271" s="25"/>
      <c r="CV271" s="25"/>
      <c r="CW271" s="25"/>
      <c r="CX271" s="25"/>
      <c r="CY271" s="25"/>
      <c r="CZ271" s="25"/>
      <c r="DA271" s="25"/>
      <c r="DB271" s="25"/>
      <c r="DC271" s="25"/>
      <c r="DD271" s="25"/>
      <c r="DE271" s="25"/>
      <c r="DF271" s="25"/>
      <c r="DG271" s="25"/>
      <c r="DH271" s="25"/>
      <c r="DI271" s="25"/>
      <c r="DJ271" s="25"/>
      <c r="DK271" s="25"/>
      <c r="DL271" s="25"/>
      <c r="DM271" s="25"/>
      <c r="DN271" s="25"/>
      <c r="DO271" s="25"/>
      <c r="DP271" s="25"/>
      <c r="DQ271" s="25"/>
      <c r="DR271" s="25"/>
      <c r="DS271" s="25"/>
      <c r="DT271" s="25"/>
      <c r="DU271" s="25"/>
      <c r="DV271" s="25"/>
      <c r="DW271" s="25"/>
      <c r="DX271" s="25"/>
      <c r="DY271" s="25"/>
      <c r="DZ271" s="25"/>
      <c r="EA271" s="25"/>
      <c r="EB271" s="25"/>
      <c r="EC271" s="25"/>
      <c r="ED271" s="25"/>
      <c r="EE271" s="25"/>
      <c r="EF271" s="25"/>
      <c r="EG271" s="25"/>
      <c r="EH271" s="25"/>
      <c r="EI271" s="25"/>
      <c r="EJ271" s="25"/>
      <c r="EK271" s="25"/>
      <c r="EL271" s="25"/>
      <c r="EM271" s="25"/>
      <c r="EN271" s="25"/>
      <c r="EO271" s="25"/>
      <c r="EP271" s="25"/>
      <c r="EQ271" s="25"/>
      <c r="ER271" s="25"/>
      <c r="ES271" s="25"/>
      <c r="ET271" s="25"/>
      <c r="EU271" s="25"/>
      <c r="EV271" s="25"/>
      <c r="EW271" s="25"/>
      <c r="EX271" s="25"/>
      <c r="EY271" s="25"/>
      <c r="EZ271" s="25"/>
      <c r="FA271" s="25"/>
      <c r="FB271" s="25"/>
      <c r="FC271" s="25"/>
      <c r="FD271" s="25"/>
      <c r="FE271" s="25"/>
      <c r="FF271" s="25"/>
      <c r="FG271" s="25"/>
      <c r="FH271" s="25"/>
      <c r="FI271" s="25"/>
      <c r="FJ271" s="25"/>
      <c r="FK271" s="25"/>
      <c r="FL271" s="25"/>
      <c r="FM271" s="25"/>
      <c r="FN271" s="25"/>
      <c r="FO271" s="25"/>
      <c r="FP271" s="25"/>
      <c r="FQ271" s="25"/>
      <c r="FR271" s="25"/>
      <c r="FS271" s="25"/>
      <c r="FT271" s="25"/>
      <c r="FU271" s="25"/>
      <c r="FV271" s="25"/>
      <c r="FW271" s="25"/>
      <c r="FX271" s="25"/>
      <c r="FY271" s="25"/>
      <c r="FZ271" s="25"/>
      <c r="GA271" s="25"/>
      <c r="GB271" s="25"/>
      <c r="GC271" s="25"/>
      <c r="GD271" s="25"/>
      <c r="GE271" s="25"/>
      <c r="GF271" s="25"/>
      <c r="GG271" s="25"/>
      <c r="GH271" s="25"/>
      <c r="GI271" s="25"/>
      <c r="GJ271" s="25"/>
      <c r="GK271" s="25"/>
      <c r="GL271" s="25"/>
      <c r="GM271" s="25"/>
      <c r="GN271" s="25"/>
      <c r="GO271" s="25"/>
      <c r="GP271" s="25"/>
      <c r="GQ271" s="25"/>
      <c r="GR271" s="25"/>
      <c r="GS271" s="25"/>
      <c r="GT271" s="25"/>
      <c r="GU271" s="25"/>
      <c r="GV271" s="25"/>
      <c r="GW271" s="25"/>
      <c r="GX271" s="25"/>
      <c r="GY271" s="25"/>
      <c r="GZ271" s="25"/>
      <c r="HA271" s="25"/>
      <c r="HB271" s="25"/>
      <c r="HC271" s="25"/>
      <c r="HD271" s="25"/>
      <c r="HE271" s="25"/>
    </row>
    <row r="272" spans="1:213" ht="78">
      <c r="A272" s="12">
        <v>2</v>
      </c>
      <c r="B272" s="13" t="s">
        <v>277</v>
      </c>
      <c r="C272" s="35"/>
      <c r="D272" s="20"/>
      <c r="E272" s="14"/>
      <c r="F272" s="14"/>
      <c r="G272" s="16"/>
      <c r="H272" s="16"/>
      <c r="I272" s="25"/>
      <c r="J272" s="25"/>
      <c r="K272" s="25"/>
      <c r="L272" s="25"/>
      <c r="M272" s="25"/>
      <c r="N272" s="25"/>
      <c r="O272" s="25"/>
      <c r="P272" s="25"/>
      <c r="Q272" s="25"/>
      <c r="R272" s="25"/>
      <c r="S272" s="25"/>
      <c r="T272" s="25"/>
      <c r="U272" s="25"/>
      <c r="V272" s="25"/>
      <c r="W272" s="25"/>
      <c r="X272" s="25"/>
      <c r="Y272" s="25"/>
      <c r="Z272" s="25"/>
      <c r="AA272" s="25"/>
      <c r="AB272" s="25"/>
      <c r="AC272" s="25"/>
      <c r="AD272" s="25"/>
      <c r="AE272" s="25"/>
      <c r="AF272" s="25"/>
      <c r="AG272" s="25"/>
      <c r="AH272" s="25"/>
      <c r="AI272" s="25"/>
      <c r="AJ272" s="25"/>
      <c r="AK272" s="25"/>
      <c r="AL272" s="25"/>
      <c r="AM272" s="25"/>
      <c r="AN272" s="25"/>
      <c r="AO272" s="25"/>
      <c r="AP272" s="25"/>
      <c r="AQ272" s="25"/>
      <c r="AR272" s="25"/>
      <c r="AS272" s="25"/>
      <c r="AT272" s="25"/>
      <c r="AU272" s="25"/>
      <c r="AV272" s="25"/>
      <c r="AW272" s="25"/>
      <c r="AX272" s="25"/>
      <c r="AY272" s="25"/>
      <c r="AZ272" s="25"/>
      <c r="BA272" s="25"/>
      <c r="BB272" s="25"/>
      <c r="BC272" s="25"/>
      <c r="BD272" s="25"/>
      <c r="BE272" s="25"/>
      <c r="BF272" s="25"/>
      <c r="BG272" s="25"/>
      <c r="BH272" s="25"/>
      <c r="BI272" s="25"/>
      <c r="BJ272" s="25"/>
      <c r="BK272" s="25"/>
      <c r="BL272" s="25"/>
      <c r="BM272" s="25"/>
      <c r="BN272" s="25"/>
      <c r="BO272" s="25"/>
      <c r="BP272" s="25"/>
      <c r="BQ272" s="25"/>
      <c r="BR272" s="25"/>
      <c r="BS272" s="25"/>
      <c r="BT272" s="25"/>
      <c r="BU272" s="25"/>
      <c r="BV272" s="25"/>
      <c r="BW272" s="25"/>
      <c r="BX272" s="25"/>
      <c r="BY272" s="25"/>
      <c r="BZ272" s="25"/>
      <c r="CA272" s="25"/>
      <c r="CB272" s="25"/>
      <c r="CC272" s="25"/>
      <c r="CD272" s="25"/>
      <c r="CE272" s="25"/>
      <c r="CF272" s="25"/>
      <c r="CG272" s="25"/>
      <c r="CH272" s="25"/>
      <c r="CI272" s="25"/>
      <c r="CJ272" s="25"/>
      <c r="CK272" s="25"/>
      <c r="CL272" s="25"/>
      <c r="CM272" s="25"/>
      <c r="CN272" s="25"/>
      <c r="CO272" s="25"/>
      <c r="CP272" s="25"/>
      <c r="CQ272" s="25"/>
      <c r="CR272" s="25"/>
      <c r="CS272" s="25"/>
      <c r="CT272" s="25"/>
      <c r="CU272" s="25"/>
      <c r="CV272" s="25"/>
      <c r="CW272" s="25"/>
      <c r="CX272" s="25"/>
      <c r="CY272" s="25"/>
      <c r="CZ272" s="25"/>
      <c r="DA272" s="25"/>
      <c r="DB272" s="25"/>
      <c r="DC272" s="25"/>
      <c r="DD272" s="25"/>
      <c r="DE272" s="25"/>
      <c r="DF272" s="25"/>
      <c r="DG272" s="25"/>
      <c r="DH272" s="25"/>
      <c r="DI272" s="25"/>
      <c r="DJ272" s="25"/>
      <c r="DK272" s="25"/>
      <c r="DL272" s="25"/>
      <c r="DM272" s="25"/>
      <c r="DN272" s="25"/>
      <c r="DO272" s="25"/>
      <c r="DP272" s="25"/>
      <c r="DQ272" s="25"/>
      <c r="DR272" s="25"/>
      <c r="DS272" s="25"/>
      <c r="DT272" s="25"/>
      <c r="DU272" s="25"/>
      <c r="DV272" s="25"/>
      <c r="DW272" s="25"/>
      <c r="DX272" s="25"/>
      <c r="DY272" s="25"/>
      <c r="DZ272" s="25"/>
      <c r="EA272" s="25"/>
      <c r="EB272" s="25"/>
      <c r="EC272" s="25"/>
      <c r="ED272" s="25"/>
      <c r="EE272" s="25"/>
      <c r="EF272" s="25"/>
      <c r="EG272" s="25"/>
      <c r="EH272" s="25"/>
      <c r="EI272" s="25"/>
      <c r="EJ272" s="25"/>
      <c r="EK272" s="25"/>
      <c r="EL272" s="25"/>
      <c r="EM272" s="25"/>
      <c r="EN272" s="25"/>
      <c r="EO272" s="25"/>
      <c r="EP272" s="25"/>
      <c r="EQ272" s="25"/>
      <c r="ER272" s="25"/>
      <c r="ES272" s="25"/>
      <c r="ET272" s="25"/>
      <c r="EU272" s="25"/>
      <c r="EV272" s="25"/>
      <c r="EW272" s="25"/>
      <c r="EX272" s="25"/>
      <c r="EY272" s="25"/>
      <c r="EZ272" s="25"/>
      <c r="FA272" s="25"/>
      <c r="FB272" s="25"/>
      <c r="FC272" s="25"/>
      <c r="FD272" s="25"/>
      <c r="FE272" s="25"/>
      <c r="FF272" s="25"/>
      <c r="FG272" s="25"/>
      <c r="FH272" s="25"/>
      <c r="FI272" s="25"/>
      <c r="FJ272" s="25"/>
      <c r="FK272" s="25"/>
      <c r="FL272" s="25"/>
      <c r="FM272" s="25"/>
      <c r="FN272" s="25"/>
      <c r="FO272" s="25"/>
      <c r="FP272" s="25"/>
      <c r="FQ272" s="25"/>
      <c r="FR272" s="25"/>
      <c r="FS272" s="25"/>
      <c r="FT272" s="25"/>
      <c r="FU272" s="25"/>
      <c r="FV272" s="25"/>
      <c r="FW272" s="25"/>
      <c r="FX272" s="25"/>
      <c r="FY272" s="25"/>
      <c r="FZ272" s="25"/>
      <c r="GA272" s="25"/>
      <c r="GB272" s="25"/>
      <c r="GC272" s="25"/>
      <c r="GD272" s="25"/>
      <c r="GE272" s="25"/>
      <c r="GF272" s="25"/>
      <c r="GG272" s="25"/>
      <c r="GH272" s="25"/>
      <c r="GI272" s="25"/>
      <c r="GJ272" s="25"/>
      <c r="GK272" s="25"/>
      <c r="GL272" s="25"/>
      <c r="GM272" s="25"/>
      <c r="GN272" s="25"/>
      <c r="GO272" s="25"/>
      <c r="GP272" s="25"/>
      <c r="GQ272" s="25"/>
      <c r="GR272" s="25"/>
      <c r="GS272" s="25"/>
      <c r="GT272" s="25"/>
      <c r="GU272" s="25"/>
      <c r="GV272" s="25"/>
      <c r="GW272" s="25"/>
      <c r="GX272" s="25"/>
      <c r="GY272" s="25"/>
      <c r="GZ272" s="25"/>
      <c r="HA272" s="25"/>
      <c r="HB272" s="25"/>
      <c r="HC272" s="25"/>
      <c r="HD272" s="25"/>
      <c r="HE272" s="25"/>
    </row>
    <row r="273" spans="1:213">
      <c r="A273" s="12" t="s">
        <v>7</v>
      </c>
      <c r="B273" s="105" t="s">
        <v>255</v>
      </c>
      <c r="C273" s="17" t="s">
        <v>6</v>
      </c>
      <c r="D273" s="20">
        <v>1</v>
      </c>
      <c r="E273" s="14">
        <v>52000</v>
      </c>
      <c r="F273" s="14">
        <v>1500</v>
      </c>
      <c r="G273" s="16">
        <f t="shared" ref="G273" si="68">E273*D273</f>
        <v>52000</v>
      </c>
      <c r="H273" s="16">
        <f t="shared" ref="H273" si="69">F273*D273</f>
        <v>1500</v>
      </c>
      <c r="I273" s="25"/>
      <c r="J273" s="25"/>
      <c r="K273" s="25"/>
      <c r="L273" s="25"/>
      <c r="M273" s="25"/>
      <c r="N273" s="25"/>
      <c r="O273" s="25"/>
      <c r="P273" s="25"/>
      <c r="Q273" s="25"/>
      <c r="R273" s="25"/>
      <c r="S273" s="25"/>
      <c r="T273" s="25"/>
      <c r="U273" s="25"/>
      <c r="V273" s="25"/>
      <c r="W273" s="25"/>
      <c r="X273" s="25"/>
      <c r="Y273" s="25"/>
      <c r="Z273" s="25"/>
      <c r="AA273" s="25"/>
      <c r="AB273" s="25"/>
      <c r="AC273" s="25"/>
      <c r="AD273" s="25"/>
      <c r="AE273" s="25"/>
      <c r="AF273" s="25"/>
      <c r="AG273" s="25"/>
      <c r="AH273" s="25"/>
      <c r="AI273" s="25"/>
      <c r="AJ273" s="25"/>
      <c r="AK273" s="25"/>
      <c r="AL273" s="25"/>
      <c r="AM273" s="25"/>
      <c r="AN273" s="25"/>
      <c r="AO273" s="25"/>
      <c r="AP273" s="25"/>
      <c r="AQ273" s="25"/>
      <c r="AR273" s="25"/>
      <c r="AS273" s="25"/>
      <c r="AT273" s="25"/>
      <c r="AU273" s="25"/>
      <c r="AV273" s="25"/>
      <c r="AW273" s="25"/>
      <c r="AX273" s="25"/>
      <c r="AY273" s="25"/>
      <c r="AZ273" s="25"/>
      <c r="BA273" s="25"/>
      <c r="BB273" s="25"/>
      <c r="BC273" s="25"/>
      <c r="BD273" s="25"/>
      <c r="BE273" s="25"/>
      <c r="BF273" s="25"/>
      <c r="BG273" s="25"/>
      <c r="BH273" s="25"/>
      <c r="BI273" s="25"/>
      <c r="BJ273" s="25"/>
      <c r="BK273" s="25"/>
      <c r="BL273" s="25"/>
      <c r="BM273" s="25"/>
      <c r="BN273" s="25"/>
      <c r="BO273" s="25"/>
      <c r="BP273" s="25"/>
      <c r="BQ273" s="25"/>
      <c r="BR273" s="25"/>
      <c r="BS273" s="25"/>
      <c r="BT273" s="25"/>
      <c r="BU273" s="25"/>
      <c r="BV273" s="25"/>
      <c r="BW273" s="25"/>
      <c r="BX273" s="25"/>
      <c r="BY273" s="25"/>
      <c r="BZ273" s="25"/>
      <c r="CA273" s="25"/>
      <c r="CB273" s="25"/>
      <c r="CC273" s="25"/>
      <c r="CD273" s="25"/>
      <c r="CE273" s="25"/>
      <c r="CF273" s="25"/>
      <c r="CG273" s="25"/>
      <c r="CH273" s="25"/>
      <c r="CI273" s="25"/>
      <c r="CJ273" s="25"/>
      <c r="CK273" s="25"/>
      <c r="CL273" s="25"/>
      <c r="CM273" s="25"/>
      <c r="CN273" s="25"/>
      <c r="CO273" s="25"/>
      <c r="CP273" s="25"/>
      <c r="CQ273" s="25"/>
      <c r="CR273" s="25"/>
      <c r="CS273" s="25"/>
      <c r="CT273" s="25"/>
      <c r="CU273" s="25"/>
      <c r="CV273" s="25"/>
      <c r="CW273" s="25"/>
      <c r="CX273" s="25"/>
      <c r="CY273" s="25"/>
      <c r="CZ273" s="25"/>
      <c r="DA273" s="25"/>
      <c r="DB273" s="25"/>
      <c r="DC273" s="25"/>
      <c r="DD273" s="25"/>
      <c r="DE273" s="25"/>
      <c r="DF273" s="25"/>
      <c r="DG273" s="25"/>
      <c r="DH273" s="25"/>
      <c r="DI273" s="25"/>
      <c r="DJ273" s="25"/>
      <c r="DK273" s="25"/>
      <c r="DL273" s="25"/>
      <c r="DM273" s="25"/>
      <c r="DN273" s="25"/>
      <c r="DO273" s="25"/>
      <c r="DP273" s="25"/>
      <c r="DQ273" s="25"/>
      <c r="DR273" s="25"/>
      <c r="DS273" s="25"/>
      <c r="DT273" s="25"/>
      <c r="DU273" s="25"/>
      <c r="DV273" s="25"/>
      <c r="DW273" s="25"/>
      <c r="DX273" s="25"/>
      <c r="DY273" s="25"/>
      <c r="DZ273" s="25"/>
      <c r="EA273" s="25"/>
      <c r="EB273" s="25"/>
      <c r="EC273" s="25"/>
      <c r="ED273" s="25"/>
      <c r="EE273" s="25"/>
      <c r="EF273" s="25"/>
      <c r="EG273" s="25"/>
      <c r="EH273" s="25"/>
      <c r="EI273" s="25"/>
      <c r="EJ273" s="25"/>
      <c r="EK273" s="25"/>
      <c r="EL273" s="25"/>
      <c r="EM273" s="25"/>
      <c r="EN273" s="25"/>
      <c r="EO273" s="25"/>
      <c r="EP273" s="25"/>
      <c r="EQ273" s="25"/>
      <c r="ER273" s="25"/>
      <c r="ES273" s="25"/>
      <c r="ET273" s="25"/>
      <c r="EU273" s="25"/>
      <c r="EV273" s="25"/>
      <c r="EW273" s="25"/>
      <c r="EX273" s="25"/>
      <c r="EY273" s="25"/>
      <c r="EZ273" s="25"/>
      <c r="FA273" s="25"/>
      <c r="FB273" s="25"/>
      <c r="FC273" s="25"/>
      <c r="FD273" s="25"/>
      <c r="FE273" s="25"/>
      <c r="FF273" s="25"/>
      <c r="FG273" s="25"/>
      <c r="FH273" s="25"/>
      <c r="FI273" s="25"/>
      <c r="FJ273" s="25"/>
      <c r="FK273" s="25"/>
      <c r="FL273" s="25"/>
      <c r="FM273" s="25"/>
      <c r="FN273" s="25"/>
      <c r="FO273" s="25"/>
      <c r="FP273" s="25"/>
      <c r="FQ273" s="25"/>
      <c r="FR273" s="25"/>
      <c r="FS273" s="25"/>
      <c r="FT273" s="25"/>
      <c r="FU273" s="25"/>
      <c r="FV273" s="25"/>
      <c r="FW273" s="25"/>
      <c r="FX273" s="25"/>
      <c r="FY273" s="25"/>
      <c r="FZ273" s="25"/>
      <c r="GA273" s="25"/>
      <c r="GB273" s="25"/>
      <c r="GC273" s="25"/>
      <c r="GD273" s="25"/>
      <c r="GE273" s="25"/>
      <c r="GF273" s="25"/>
      <c r="GG273" s="25"/>
      <c r="GH273" s="25"/>
      <c r="GI273" s="25"/>
      <c r="GJ273" s="25"/>
      <c r="GK273" s="25"/>
      <c r="GL273" s="25"/>
      <c r="GM273" s="25"/>
      <c r="GN273" s="25"/>
      <c r="GO273" s="25"/>
      <c r="GP273" s="25"/>
      <c r="GQ273" s="25"/>
      <c r="GR273" s="25"/>
      <c r="GS273" s="25"/>
      <c r="GT273" s="25"/>
      <c r="GU273" s="25"/>
      <c r="GV273" s="25"/>
      <c r="GW273" s="25"/>
      <c r="GX273" s="25"/>
      <c r="GY273" s="25"/>
      <c r="GZ273" s="25"/>
      <c r="HA273" s="25"/>
      <c r="HB273" s="25"/>
      <c r="HC273" s="25"/>
      <c r="HD273" s="25"/>
      <c r="HE273" s="25"/>
    </row>
    <row r="274" spans="1:213" ht="78">
      <c r="A274" s="12">
        <v>3</v>
      </c>
      <c r="B274" s="13" t="s">
        <v>278</v>
      </c>
      <c r="C274" s="35"/>
      <c r="D274" s="20"/>
      <c r="E274" s="14"/>
      <c r="F274" s="14"/>
      <c r="G274" s="16"/>
      <c r="H274" s="16"/>
      <c r="I274" s="25"/>
      <c r="J274" s="25"/>
      <c r="K274" s="25"/>
      <c r="L274" s="25"/>
      <c r="M274" s="25"/>
      <c r="N274" s="25"/>
      <c r="O274" s="25"/>
      <c r="P274" s="25"/>
      <c r="Q274" s="25"/>
      <c r="R274" s="25"/>
      <c r="S274" s="25"/>
      <c r="T274" s="25"/>
      <c r="U274" s="25"/>
      <c r="V274" s="25"/>
      <c r="W274" s="25"/>
      <c r="X274" s="25"/>
      <c r="Y274" s="25"/>
      <c r="Z274" s="25"/>
      <c r="AA274" s="25"/>
      <c r="AB274" s="25"/>
      <c r="AC274" s="25"/>
      <c r="AD274" s="25"/>
      <c r="AE274" s="25"/>
      <c r="AF274" s="25"/>
      <c r="AG274" s="25"/>
      <c r="AH274" s="25"/>
      <c r="AI274" s="25"/>
      <c r="AJ274" s="25"/>
      <c r="AK274" s="25"/>
      <c r="AL274" s="25"/>
      <c r="AM274" s="25"/>
      <c r="AN274" s="25"/>
      <c r="AO274" s="25"/>
      <c r="AP274" s="25"/>
      <c r="AQ274" s="25"/>
      <c r="AR274" s="25"/>
      <c r="AS274" s="25"/>
      <c r="AT274" s="25"/>
      <c r="AU274" s="25"/>
      <c r="AV274" s="25"/>
      <c r="AW274" s="25"/>
      <c r="AX274" s="25"/>
      <c r="AY274" s="25"/>
      <c r="AZ274" s="25"/>
      <c r="BA274" s="25"/>
      <c r="BB274" s="25"/>
      <c r="BC274" s="25"/>
      <c r="BD274" s="25"/>
      <c r="BE274" s="25"/>
      <c r="BF274" s="25"/>
      <c r="BG274" s="25"/>
      <c r="BH274" s="25"/>
      <c r="BI274" s="25"/>
      <c r="BJ274" s="25"/>
      <c r="BK274" s="25"/>
      <c r="BL274" s="25"/>
      <c r="BM274" s="25"/>
      <c r="BN274" s="25"/>
      <c r="BO274" s="25"/>
      <c r="BP274" s="25"/>
      <c r="BQ274" s="25"/>
      <c r="BR274" s="25"/>
      <c r="BS274" s="25"/>
      <c r="BT274" s="25"/>
      <c r="BU274" s="25"/>
      <c r="BV274" s="25"/>
      <c r="BW274" s="25"/>
      <c r="BX274" s="25"/>
      <c r="BY274" s="25"/>
      <c r="BZ274" s="25"/>
      <c r="CA274" s="25"/>
      <c r="CB274" s="25"/>
      <c r="CC274" s="25"/>
      <c r="CD274" s="25"/>
      <c r="CE274" s="25"/>
      <c r="CF274" s="25"/>
      <c r="CG274" s="25"/>
      <c r="CH274" s="25"/>
      <c r="CI274" s="25"/>
      <c r="CJ274" s="25"/>
      <c r="CK274" s="25"/>
      <c r="CL274" s="25"/>
      <c r="CM274" s="25"/>
      <c r="CN274" s="25"/>
      <c r="CO274" s="25"/>
      <c r="CP274" s="25"/>
      <c r="CQ274" s="25"/>
      <c r="CR274" s="25"/>
      <c r="CS274" s="25"/>
      <c r="CT274" s="25"/>
      <c r="CU274" s="25"/>
      <c r="CV274" s="25"/>
      <c r="CW274" s="25"/>
      <c r="CX274" s="25"/>
      <c r="CY274" s="25"/>
      <c r="CZ274" s="25"/>
      <c r="DA274" s="25"/>
      <c r="DB274" s="25"/>
      <c r="DC274" s="25"/>
      <c r="DD274" s="25"/>
      <c r="DE274" s="25"/>
      <c r="DF274" s="25"/>
      <c r="DG274" s="25"/>
      <c r="DH274" s="25"/>
      <c r="DI274" s="25"/>
      <c r="DJ274" s="25"/>
      <c r="DK274" s="25"/>
      <c r="DL274" s="25"/>
      <c r="DM274" s="25"/>
      <c r="DN274" s="25"/>
      <c r="DO274" s="25"/>
      <c r="DP274" s="25"/>
      <c r="DQ274" s="25"/>
      <c r="DR274" s="25"/>
      <c r="DS274" s="25"/>
      <c r="DT274" s="25"/>
      <c r="DU274" s="25"/>
      <c r="DV274" s="25"/>
      <c r="DW274" s="25"/>
      <c r="DX274" s="25"/>
      <c r="DY274" s="25"/>
      <c r="DZ274" s="25"/>
      <c r="EA274" s="25"/>
      <c r="EB274" s="25"/>
      <c r="EC274" s="25"/>
      <c r="ED274" s="25"/>
      <c r="EE274" s="25"/>
      <c r="EF274" s="25"/>
      <c r="EG274" s="25"/>
      <c r="EH274" s="25"/>
      <c r="EI274" s="25"/>
      <c r="EJ274" s="25"/>
      <c r="EK274" s="25"/>
      <c r="EL274" s="25"/>
      <c r="EM274" s="25"/>
      <c r="EN274" s="25"/>
      <c r="EO274" s="25"/>
      <c r="EP274" s="25"/>
      <c r="EQ274" s="25"/>
      <c r="ER274" s="25"/>
      <c r="ES274" s="25"/>
      <c r="ET274" s="25"/>
      <c r="EU274" s="25"/>
      <c r="EV274" s="25"/>
      <c r="EW274" s="25"/>
      <c r="EX274" s="25"/>
      <c r="EY274" s="25"/>
      <c r="EZ274" s="25"/>
      <c r="FA274" s="25"/>
      <c r="FB274" s="25"/>
      <c r="FC274" s="25"/>
      <c r="FD274" s="25"/>
      <c r="FE274" s="25"/>
      <c r="FF274" s="25"/>
      <c r="FG274" s="25"/>
      <c r="FH274" s="25"/>
      <c r="FI274" s="25"/>
      <c r="FJ274" s="25"/>
      <c r="FK274" s="25"/>
      <c r="FL274" s="25"/>
      <c r="FM274" s="25"/>
      <c r="FN274" s="25"/>
      <c r="FO274" s="25"/>
      <c r="FP274" s="25"/>
      <c r="FQ274" s="25"/>
      <c r="FR274" s="25"/>
      <c r="FS274" s="25"/>
      <c r="FT274" s="25"/>
      <c r="FU274" s="25"/>
      <c r="FV274" s="25"/>
      <c r="FW274" s="25"/>
      <c r="FX274" s="25"/>
      <c r="FY274" s="25"/>
      <c r="FZ274" s="25"/>
      <c r="GA274" s="25"/>
      <c r="GB274" s="25"/>
      <c r="GC274" s="25"/>
      <c r="GD274" s="25"/>
      <c r="GE274" s="25"/>
      <c r="GF274" s="25"/>
      <c r="GG274" s="25"/>
      <c r="GH274" s="25"/>
      <c r="GI274" s="25"/>
      <c r="GJ274" s="25"/>
      <c r="GK274" s="25"/>
      <c r="GL274" s="25"/>
      <c r="GM274" s="25"/>
      <c r="GN274" s="25"/>
      <c r="GO274" s="25"/>
      <c r="GP274" s="25"/>
      <c r="GQ274" s="25"/>
      <c r="GR274" s="25"/>
      <c r="GS274" s="25"/>
      <c r="GT274" s="25"/>
      <c r="GU274" s="25"/>
      <c r="GV274" s="25"/>
      <c r="GW274" s="25"/>
      <c r="GX274" s="25"/>
      <c r="GY274" s="25"/>
      <c r="GZ274" s="25"/>
      <c r="HA274" s="25"/>
      <c r="HB274" s="25"/>
      <c r="HC274" s="25"/>
      <c r="HD274" s="25"/>
      <c r="HE274" s="25"/>
    </row>
    <row r="275" spans="1:213">
      <c r="A275" s="12" t="s">
        <v>7</v>
      </c>
      <c r="B275" s="105" t="s">
        <v>256</v>
      </c>
      <c r="C275" s="17" t="s">
        <v>6</v>
      </c>
      <c r="D275" s="20">
        <v>1</v>
      </c>
      <c r="E275" s="14">
        <v>65000</v>
      </c>
      <c r="F275" s="14">
        <v>1500</v>
      </c>
      <c r="G275" s="16">
        <f t="shared" ref="G275:G276" si="70">E275*D275</f>
        <v>65000</v>
      </c>
      <c r="H275" s="16">
        <f t="shared" ref="H275:H276" si="71">F275*D275</f>
        <v>1500</v>
      </c>
      <c r="I275" s="25"/>
      <c r="J275" s="25"/>
      <c r="K275" s="25"/>
      <c r="L275" s="25"/>
      <c r="M275" s="25"/>
      <c r="N275" s="25"/>
      <c r="O275" s="25"/>
      <c r="P275" s="25"/>
      <c r="Q275" s="25"/>
      <c r="R275" s="25"/>
      <c r="S275" s="25"/>
      <c r="T275" s="25"/>
      <c r="U275" s="25"/>
      <c r="V275" s="25"/>
      <c r="W275" s="25"/>
      <c r="X275" s="25"/>
      <c r="Y275" s="25"/>
      <c r="Z275" s="25"/>
      <c r="AA275" s="25"/>
      <c r="AB275" s="25"/>
      <c r="AC275" s="25"/>
      <c r="AD275" s="25"/>
      <c r="AE275" s="25"/>
      <c r="AF275" s="25"/>
      <c r="AG275" s="25"/>
      <c r="AH275" s="25"/>
      <c r="AI275" s="25"/>
      <c r="AJ275" s="25"/>
      <c r="AK275" s="25"/>
      <c r="AL275" s="25"/>
      <c r="AM275" s="25"/>
      <c r="AN275" s="25"/>
      <c r="AO275" s="25"/>
      <c r="AP275" s="25"/>
      <c r="AQ275" s="25"/>
      <c r="AR275" s="25"/>
      <c r="AS275" s="25"/>
      <c r="AT275" s="25"/>
      <c r="AU275" s="25"/>
      <c r="AV275" s="25"/>
      <c r="AW275" s="25"/>
      <c r="AX275" s="25"/>
      <c r="AY275" s="25"/>
      <c r="AZ275" s="25"/>
      <c r="BA275" s="25"/>
      <c r="BB275" s="25"/>
      <c r="BC275" s="25"/>
      <c r="BD275" s="25"/>
      <c r="BE275" s="25"/>
      <c r="BF275" s="25"/>
      <c r="BG275" s="25"/>
      <c r="BH275" s="25"/>
      <c r="BI275" s="25"/>
      <c r="BJ275" s="25"/>
      <c r="BK275" s="25"/>
      <c r="BL275" s="25"/>
      <c r="BM275" s="25"/>
      <c r="BN275" s="25"/>
      <c r="BO275" s="25"/>
      <c r="BP275" s="25"/>
      <c r="BQ275" s="25"/>
      <c r="BR275" s="25"/>
      <c r="BS275" s="25"/>
      <c r="BT275" s="25"/>
      <c r="BU275" s="25"/>
      <c r="BV275" s="25"/>
      <c r="BW275" s="25"/>
      <c r="BX275" s="25"/>
      <c r="BY275" s="25"/>
      <c r="BZ275" s="25"/>
      <c r="CA275" s="25"/>
      <c r="CB275" s="25"/>
      <c r="CC275" s="25"/>
      <c r="CD275" s="25"/>
      <c r="CE275" s="25"/>
      <c r="CF275" s="25"/>
      <c r="CG275" s="25"/>
      <c r="CH275" s="25"/>
      <c r="CI275" s="25"/>
      <c r="CJ275" s="25"/>
      <c r="CK275" s="25"/>
      <c r="CL275" s="25"/>
      <c r="CM275" s="25"/>
      <c r="CN275" s="25"/>
      <c r="CO275" s="25"/>
      <c r="CP275" s="25"/>
      <c r="CQ275" s="25"/>
      <c r="CR275" s="25"/>
      <c r="CS275" s="25"/>
      <c r="CT275" s="25"/>
      <c r="CU275" s="25"/>
      <c r="CV275" s="25"/>
      <c r="CW275" s="25"/>
      <c r="CX275" s="25"/>
      <c r="CY275" s="25"/>
      <c r="CZ275" s="25"/>
      <c r="DA275" s="25"/>
      <c r="DB275" s="25"/>
      <c r="DC275" s="25"/>
      <c r="DD275" s="25"/>
      <c r="DE275" s="25"/>
      <c r="DF275" s="25"/>
      <c r="DG275" s="25"/>
      <c r="DH275" s="25"/>
      <c r="DI275" s="25"/>
      <c r="DJ275" s="25"/>
      <c r="DK275" s="25"/>
      <c r="DL275" s="25"/>
      <c r="DM275" s="25"/>
      <c r="DN275" s="25"/>
      <c r="DO275" s="25"/>
      <c r="DP275" s="25"/>
      <c r="DQ275" s="25"/>
      <c r="DR275" s="25"/>
      <c r="DS275" s="25"/>
      <c r="DT275" s="25"/>
      <c r="DU275" s="25"/>
      <c r="DV275" s="25"/>
      <c r="DW275" s="25"/>
      <c r="DX275" s="25"/>
      <c r="DY275" s="25"/>
      <c r="DZ275" s="25"/>
      <c r="EA275" s="25"/>
      <c r="EB275" s="25"/>
      <c r="EC275" s="25"/>
      <c r="ED275" s="25"/>
      <c r="EE275" s="25"/>
      <c r="EF275" s="25"/>
      <c r="EG275" s="25"/>
      <c r="EH275" s="25"/>
      <c r="EI275" s="25"/>
      <c r="EJ275" s="25"/>
      <c r="EK275" s="25"/>
      <c r="EL275" s="25"/>
      <c r="EM275" s="25"/>
      <c r="EN275" s="25"/>
      <c r="EO275" s="25"/>
      <c r="EP275" s="25"/>
      <c r="EQ275" s="25"/>
      <c r="ER275" s="25"/>
      <c r="ES275" s="25"/>
      <c r="ET275" s="25"/>
      <c r="EU275" s="25"/>
      <c r="EV275" s="25"/>
      <c r="EW275" s="25"/>
      <c r="EX275" s="25"/>
      <c r="EY275" s="25"/>
      <c r="EZ275" s="25"/>
      <c r="FA275" s="25"/>
      <c r="FB275" s="25"/>
      <c r="FC275" s="25"/>
      <c r="FD275" s="25"/>
      <c r="FE275" s="25"/>
      <c r="FF275" s="25"/>
      <c r="FG275" s="25"/>
      <c r="FH275" s="25"/>
      <c r="FI275" s="25"/>
      <c r="FJ275" s="25"/>
      <c r="FK275" s="25"/>
      <c r="FL275" s="25"/>
      <c r="FM275" s="25"/>
      <c r="FN275" s="25"/>
      <c r="FO275" s="25"/>
      <c r="FP275" s="25"/>
      <c r="FQ275" s="25"/>
      <c r="FR275" s="25"/>
      <c r="FS275" s="25"/>
      <c r="FT275" s="25"/>
      <c r="FU275" s="25"/>
      <c r="FV275" s="25"/>
      <c r="FW275" s="25"/>
      <c r="FX275" s="25"/>
      <c r="FY275" s="25"/>
      <c r="FZ275" s="25"/>
      <c r="GA275" s="25"/>
      <c r="GB275" s="25"/>
      <c r="GC275" s="25"/>
      <c r="GD275" s="25"/>
      <c r="GE275" s="25"/>
      <c r="GF275" s="25"/>
      <c r="GG275" s="25"/>
      <c r="GH275" s="25"/>
      <c r="GI275" s="25"/>
      <c r="GJ275" s="25"/>
      <c r="GK275" s="25"/>
      <c r="GL275" s="25"/>
      <c r="GM275" s="25"/>
      <c r="GN275" s="25"/>
      <c r="GO275" s="25"/>
      <c r="GP275" s="25"/>
      <c r="GQ275" s="25"/>
      <c r="GR275" s="25"/>
      <c r="GS275" s="25"/>
      <c r="GT275" s="25"/>
      <c r="GU275" s="25"/>
      <c r="GV275" s="25"/>
      <c r="GW275" s="25"/>
      <c r="GX275" s="25"/>
      <c r="GY275" s="25"/>
      <c r="GZ275" s="25"/>
      <c r="HA275" s="25"/>
      <c r="HB275" s="25"/>
      <c r="HC275" s="25"/>
      <c r="HD275" s="25"/>
      <c r="HE275" s="25"/>
    </row>
    <row r="276" spans="1:213" ht="62.4">
      <c r="A276" s="12">
        <v>4</v>
      </c>
      <c r="B276" s="13" t="s">
        <v>279</v>
      </c>
      <c r="C276" s="17" t="s">
        <v>6</v>
      </c>
      <c r="D276" s="20">
        <v>44</v>
      </c>
      <c r="E276" s="14">
        <v>2950</v>
      </c>
      <c r="F276" s="14">
        <v>150</v>
      </c>
      <c r="G276" s="16">
        <f t="shared" si="70"/>
        <v>129800</v>
      </c>
      <c r="H276" s="16">
        <f t="shared" si="71"/>
        <v>6600</v>
      </c>
      <c r="I276" s="25"/>
      <c r="J276" s="25"/>
      <c r="K276" s="25"/>
      <c r="L276" s="25"/>
      <c r="M276" s="25"/>
      <c r="N276" s="25"/>
      <c r="O276" s="25"/>
      <c r="P276" s="25"/>
      <c r="Q276" s="25"/>
      <c r="R276" s="25"/>
      <c r="S276" s="25"/>
      <c r="T276" s="25"/>
      <c r="U276" s="25"/>
      <c r="V276" s="25"/>
      <c r="W276" s="25"/>
      <c r="X276" s="25"/>
      <c r="Y276" s="25"/>
      <c r="Z276" s="25"/>
      <c r="AA276" s="25"/>
      <c r="AB276" s="25"/>
      <c r="AC276" s="25"/>
      <c r="AD276" s="25"/>
      <c r="AE276" s="25"/>
      <c r="AF276" s="25"/>
      <c r="AG276" s="25"/>
      <c r="AH276" s="25"/>
      <c r="AI276" s="25"/>
      <c r="AJ276" s="25"/>
      <c r="AK276" s="25"/>
      <c r="AL276" s="25"/>
      <c r="AM276" s="25"/>
      <c r="AN276" s="25"/>
      <c r="AO276" s="25"/>
      <c r="AP276" s="25"/>
      <c r="AQ276" s="25"/>
      <c r="AR276" s="25"/>
      <c r="AS276" s="25"/>
      <c r="AT276" s="25"/>
      <c r="AU276" s="25"/>
      <c r="AV276" s="25"/>
      <c r="AW276" s="25"/>
      <c r="AX276" s="25"/>
      <c r="AY276" s="25"/>
      <c r="AZ276" s="25"/>
      <c r="BA276" s="25"/>
      <c r="BB276" s="25"/>
      <c r="BC276" s="25"/>
      <c r="BD276" s="25"/>
      <c r="BE276" s="25"/>
      <c r="BF276" s="25"/>
      <c r="BG276" s="25"/>
      <c r="BH276" s="25"/>
      <c r="BI276" s="25"/>
      <c r="BJ276" s="25"/>
      <c r="BK276" s="25"/>
      <c r="BL276" s="25"/>
      <c r="BM276" s="25"/>
      <c r="BN276" s="25"/>
      <c r="BO276" s="25"/>
      <c r="BP276" s="25"/>
      <c r="BQ276" s="25"/>
      <c r="BR276" s="25"/>
      <c r="BS276" s="25"/>
      <c r="BT276" s="25"/>
      <c r="BU276" s="25"/>
      <c r="BV276" s="25"/>
      <c r="BW276" s="25"/>
      <c r="BX276" s="25"/>
      <c r="BY276" s="25"/>
      <c r="BZ276" s="25"/>
      <c r="CA276" s="25"/>
      <c r="CB276" s="25"/>
      <c r="CC276" s="25"/>
      <c r="CD276" s="25"/>
      <c r="CE276" s="25"/>
      <c r="CF276" s="25"/>
      <c r="CG276" s="25"/>
      <c r="CH276" s="25"/>
      <c r="CI276" s="25"/>
      <c r="CJ276" s="25"/>
      <c r="CK276" s="25"/>
      <c r="CL276" s="25"/>
      <c r="CM276" s="25"/>
      <c r="CN276" s="25"/>
      <c r="CO276" s="25"/>
      <c r="CP276" s="25"/>
      <c r="CQ276" s="25"/>
      <c r="CR276" s="25"/>
      <c r="CS276" s="25"/>
      <c r="CT276" s="25"/>
      <c r="CU276" s="25"/>
      <c r="CV276" s="25"/>
      <c r="CW276" s="25"/>
      <c r="CX276" s="25"/>
      <c r="CY276" s="25"/>
      <c r="CZ276" s="25"/>
      <c r="DA276" s="25"/>
      <c r="DB276" s="25"/>
      <c r="DC276" s="25"/>
      <c r="DD276" s="25"/>
      <c r="DE276" s="25"/>
      <c r="DF276" s="25"/>
      <c r="DG276" s="25"/>
      <c r="DH276" s="25"/>
      <c r="DI276" s="25"/>
      <c r="DJ276" s="25"/>
      <c r="DK276" s="25"/>
      <c r="DL276" s="25"/>
      <c r="DM276" s="25"/>
      <c r="DN276" s="25"/>
      <c r="DO276" s="25"/>
      <c r="DP276" s="25"/>
      <c r="DQ276" s="25"/>
      <c r="DR276" s="25"/>
      <c r="DS276" s="25"/>
      <c r="DT276" s="25"/>
      <c r="DU276" s="25"/>
      <c r="DV276" s="25"/>
      <c r="DW276" s="25"/>
      <c r="DX276" s="25"/>
      <c r="DY276" s="25"/>
      <c r="DZ276" s="25"/>
      <c r="EA276" s="25"/>
      <c r="EB276" s="25"/>
      <c r="EC276" s="25"/>
      <c r="ED276" s="25"/>
      <c r="EE276" s="25"/>
      <c r="EF276" s="25"/>
      <c r="EG276" s="25"/>
      <c r="EH276" s="25"/>
      <c r="EI276" s="25"/>
      <c r="EJ276" s="25"/>
      <c r="EK276" s="25"/>
      <c r="EL276" s="25"/>
      <c r="EM276" s="25"/>
      <c r="EN276" s="25"/>
      <c r="EO276" s="25"/>
      <c r="EP276" s="25"/>
      <c r="EQ276" s="25"/>
      <c r="ER276" s="25"/>
      <c r="ES276" s="25"/>
      <c r="ET276" s="25"/>
      <c r="EU276" s="25"/>
      <c r="EV276" s="25"/>
      <c r="EW276" s="25"/>
      <c r="EX276" s="25"/>
      <c r="EY276" s="25"/>
      <c r="EZ276" s="25"/>
      <c r="FA276" s="25"/>
      <c r="FB276" s="25"/>
      <c r="FC276" s="25"/>
      <c r="FD276" s="25"/>
      <c r="FE276" s="25"/>
      <c r="FF276" s="25"/>
      <c r="FG276" s="25"/>
      <c r="FH276" s="25"/>
      <c r="FI276" s="25"/>
      <c r="FJ276" s="25"/>
      <c r="FK276" s="25"/>
      <c r="FL276" s="25"/>
      <c r="FM276" s="25"/>
      <c r="FN276" s="25"/>
      <c r="FO276" s="25"/>
      <c r="FP276" s="25"/>
      <c r="FQ276" s="25"/>
      <c r="FR276" s="25"/>
      <c r="FS276" s="25"/>
      <c r="FT276" s="25"/>
      <c r="FU276" s="25"/>
      <c r="FV276" s="25"/>
      <c r="FW276" s="25"/>
      <c r="FX276" s="25"/>
      <c r="FY276" s="25"/>
      <c r="FZ276" s="25"/>
      <c r="GA276" s="25"/>
      <c r="GB276" s="25"/>
      <c r="GC276" s="25"/>
      <c r="GD276" s="25"/>
      <c r="GE276" s="25"/>
      <c r="GF276" s="25"/>
      <c r="GG276" s="25"/>
      <c r="GH276" s="25"/>
      <c r="GI276" s="25"/>
      <c r="GJ276" s="25"/>
      <c r="GK276" s="25"/>
      <c r="GL276" s="25"/>
      <c r="GM276" s="25"/>
      <c r="GN276" s="25"/>
      <c r="GO276" s="25"/>
      <c r="GP276" s="25"/>
      <c r="GQ276" s="25"/>
      <c r="GR276" s="25"/>
      <c r="GS276" s="25"/>
      <c r="GT276" s="25"/>
      <c r="GU276" s="25"/>
      <c r="GV276" s="25"/>
      <c r="GW276" s="25"/>
      <c r="GX276" s="25"/>
      <c r="GY276" s="25"/>
      <c r="GZ276" s="25"/>
      <c r="HA276" s="25"/>
      <c r="HB276" s="25"/>
      <c r="HC276" s="25"/>
      <c r="HD276" s="25"/>
      <c r="HE276" s="25"/>
    </row>
    <row r="277" spans="1:213" ht="62.4">
      <c r="A277" s="12">
        <v>5</v>
      </c>
      <c r="B277" s="13" t="s">
        <v>280</v>
      </c>
      <c r="C277" s="35"/>
      <c r="D277" s="20" t="s">
        <v>257</v>
      </c>
      <c r="E277" s="14"/>
      <c r="F277" s="14"/>
      <c r="G277" s="16"/>
      <c r="H277" s="16"/>
      <c r="I277" s="25"/>
      <c r="J277" s="25"/>
      <c r="K277" s="25"/>
      <c r="L277" s="25"/>
      <c r="M277" s="25"/>
      <c r="N277" s="25"/>
      <c r="O277" s="25"/>
      <c r="P277" s="25"/>
      <c r="Q277" s="25"/>
      <c r="R277" s="25"/>
      <c r="S277" s="25"/>
      <c r="T277" s="25"/>
      <c r="U277" s="25"/>
      <c r="V277" s="25"/>
      <c r="W277" s="25"/>
      <c r="X277" s="25"/>
      <c r="Y277" s="25"/>
      <c r="Z277" s="25"/>
      <c r="AA277" s="25"/>
      <c r="AB277" s="25"/>
      <c r="AC277" s="25"/>
      <c r="AD277" s="25"/>
      <c r="AE277" s="25"/>
      <c r="AF277" s="25"/>
      <c r="AG277" s="25"/>
      <c r="AH277" s="25"/>
      <c r="AI277" s="25"/>
      <c r="AJ277" s="25"/>
      <c r="AK277" s="25"/>
      <c r="AL277" s="25"/>
      <c r="AM277" s="25"/>
      <c r="AN277" s="25"/>
      <c r="AO277" s="25"/>
      <c r="AP277" s="25"/>
      <c r="AQ277" s="25"/>
      <c r="AR277" s="25"/>
      <c r="AS277" s="25"/>
      <c r="AT277" s="25"/>
      <c r="AU277" s="25"/>
      <c r="AV277" s="25"/>
      <c r="AW277" s="25"/>
      <c r="AX277" s="25"/>
      <c r="AY277" s="25"/>
      <c r="AZ277" s="25"/>
      <c r="BA277" s="25"/>
      <c r="BB277" s="25"/>
      <c r="BC277" s="25"/>
      <c r="BD277" s="25"/>
      <c r="BE277" s="25"/>
      <c r="BF277" s="25"/>
      <c r="BG277" s="25"/>
      <c r="BH277" s="25"/>
      <c r="BI277" s="25"/>
      <c r="BJ277" s="25"/>
      <c r="BK277" s="25"/>
      <c r="BL277" s="25"/>
      <c r="BM277" s="25"/>
      <c r="BN277" s="25"/>
      <c r="BO277" s="25"/>
      <c r="BP277" s="25"/>
      <c r="BQ277" s="25"/>
      <c r="BR277" s="25"/>
      <c r="BS277" s="25"/>
      <c r="BT277" s="25"/>
      <c r="BU277" s="25"/>
      <c r="BV277" s="25"/>
      <c r="BW277" s="25"/>
      <c r="BX277" s="25"/>
      <c r="BY277" s="25"/>
      <c r="BZ277" s="25"/>
      <c r="CA277" s="25"/>
      <c r="CB277" s="25"/>
      <c r="CC277" s="25"/>
      <c r="CD277" s="25"/>
      <c r="CE277" s="25"/>
      <c r="CF277" s="25"/>
      <c r="CG277" s="25"/>
      <c r="CH277" s="25"/>
      <c r="CI277" s="25"/>
      <c r="CJ277" s="25"/>
      <c r="CK277" s="25"/>
      <c r="CL277" s="25"/>
      <c r="CM277" s="25"/>
      <c r="CN277" s="25"/>
      <c r="CO277" s="25"/>
      <c r="CP277" s="25"/>
      <c r="CQ277" s="25"/>
      <c r="CR277" s="25"/>
      <c r="CS277" s="25"/>
      <c r="CT277" s="25"/>
      <c r="CU277" s="25"/>
      <c r="CV277" s="25"/>
      <c r="CW277" s="25"/>
      <c r="CX277" s="25"/>
      <c r="CY277" s="25"/>
      <c r="CZ277" s="25"/>
      <c r="DA277" s="25"/>
      <c r="DB277" s="25"/>
      <c r="DC277" s="25"/>
      <c r="DD277" s="25"/>
      <c r="DE277" s="25"/>
      <c r="DF277" s="25"/>
      <c r="DG277" s="25"/>
      <c r="DH277" s="25"/>
      <c r="DI277" s="25"/>
      <c r="DJ277" s="25"/>
      <c r="DK277" s="25"/>
      <c r="DL277" s="25"/>
      <c r="DM277" s="25"/>
      <c r="DN277" s="25"/>
      <c r="DO277" s="25"/>
      <c r="DP277" s="25"/>
      <c r="DQ277" s="25"/>
      <c r="DR277" s="25"/>
      <c r="DS277" s="25"/>
      <c r="DT277" s="25"/>
      <c r="DU277" s="25"/>
      <c r="DV277" s="25"/>
      <c r="DW277" s="25"/>
      <c r="DX277" s="25"/>
      <c r="DY277" s="25"/>
      <c r="DZ277" s="25"/>
      <c r="EA277" s="25"/>
      <c r="EB277" s="25"/>
      <c r="EC277" s="25"/>
      <c r="ED277" s="25"/>
      <c r="EE277" s="25"/>
      <c r="EF277" s="25"/>
      <c r="EG277" s="25"/>
      <c r="EH277" s="25"/>
      <c r="EI277" s="25"/>
      <c r="EJ277" s="25"/>
      <c r="EK277" s="25"/>
      <c r="EL277" s="25"/>
      <c r="EM277" s="25"/>
      <c r="EN277" s="25"/>
      <c r="EO277" s="25"/>
      <c r="EP277" s="25"/>
      <c r="EQ277" s="25"/>
      <c r="ER277" s="25"/>
      <c r="ES277" s="25"/>
      <c r="ET277" s="25"/>
      <c r="EU277" s="25"/>
      <c r="EV277" s="25"/>
      <c r="EW277" s="25"/>
      <c r="EX277" s="25"/>
      <c r="EY277" s="25"/>
      <c r="EZ277" s="25"/>
      <c r="FA277" s="25"/>
      <c r="FB277" s="25"/>
      <c r="FC277" s="25"/>
      <c r="FD277" s="25"/>
      <c r="FE277" s="25"/>
      <c r="FF277" s="25"/>
      <c r="FG277" s="25"/>
      <c r="FH277" s="25"/>
      <c r="FI277" s="25"/>
      <c r="FJ277" s="25"/>
      <c r="FK277" s="25"/>
      <c r="FL277" s="25"/>
      <c r="FM277" s="25"/>
      <c r="FN277" s="25"/>
      <c r="FO277" s="25"/>
      <c r="FP277" s="25"/>
      <c r="FQ277" s="25"/>
      <c r="FR277" s="25"/>
      <c r="FS277" s="25"/>
      <c r="FT277" s="25"/>
      <c r="FU277" s="25"/>
      <c r="FV277" s="25"/>
      <c r="FW277" s="25"/>
      <c r="FX277" s="25"/>
      <c r="FY277" s="25"/>
      <c r="FZ277" s="25"/>
      <c r="GA277" s="25"/>
      <c r="GB277" s="25"/>
      <c r="GC277" s="25"/>
      <c r="GD277" s="25"/>
      <c r="GE277" s="25"/>
      <c r="GF277" s="25"/>
      <c r="GG277" s="25"/>
      <c r="GH277" s="25"/>
      <c r="GI277" s="25"/>
      <c r="GJ277" s="25"/>
      <c r="GK277" s="25"/>
      <c r="GL277" s="25"/>
      <c r="GM277" s="25"/>
      <c r="GN277" s="25"/>
      <c r="GO277" s="25"/>
      <c r="GP277" s="25"/>
      <c r="GQ277" s="25"/>
      <c r="GR277" s="25"/>
      <c r="GS277" s="25"/>
      <c r="GT277" s="25"/>
      <c r="GU277" s="25"/>
      <c r="GV277" s="25"/>
      <c r="GW277" s="25"/>
      <c r="GX277" s="25"/>
      <c r="GY277" s="25"/>
      <c r="GZ277" s="25"/>
      <c r="HA277" s="25"/>
      <c r="HB277" s="25"/>
      <c r="HC277" s="25"/>
      <c r="HD277" s="25"/>
      <c r="HE277" s="25"/>
    </row>
    <row r="278" spans="1:213">
      <c r="A278" s="12" t="s">
        <v>7</v>
      </c>
      <c r="B278" s="107" t="s">
        <v>258</v>
      </c>
      <c r="C278" s="17" t="s">
        <v>6</v>
      </c>
      <c r="D278" s="20">
        <v>1</v>
      </c>
      <c r="E278" s="14">
        <v>8960</v>
      </c>
      <c r="F278" s="14">
        <v>1200</v>
      </c>
      <c r="G278" s="16">
        <f t="shared" ref="G278" si="72">E278*D278</f>
        <v>8960</v>
      </c>
      <c r="H278" s="16">
        <f t="shared" ref="H278" si="73">F278*D278</f>
        <v>1200</v>
      </c>
      <c r="I278" s="25"/>
      <c r="J278" s="25"/>
      <c r="K278" s="25"/>
      <c r="L278" s="25"/>
      <c r="M278" s="25"/>
      <c r="N278" s="25"/>
      <c r="O278" s="25"/>
      <c r="P278" s="25"/>
      <c r="Q278" s="25"/>
      <c r="R278" s="25"/>
      <c r="S278" s="25"/>
      <c r="T278" s="25"/>
      <c r="U278" s="25"/>
      <c r="V278" s="25"/>
      <c r="W278" s="25"/>
      <c r="X278" s="25"/>
      <c r="Y278" s="25"/>
      <c r="Z278" s="25"/>
      <c r="AA278" s="25"/>
      <c r="AB278" s="25"/>
      <c r="AC278" s="25"/>
      <c r="AD278" s="25"/>
      <c r="AE278" s="25"/>
      <c r="AF278" s="25"/>
      <c r="AG278" s="25"/>
      <c r="AH278" s="25"/>
      <c r="AI278" s="25"/>
      <c r="AJ278" s="25"/>
      <c r="AK278" s="25"/>
      <c r="AL278" s="25"/>
      <c r="AM278" s="25"/>
      <c r="AN278" s="25"/>
      <c r="AO278" s="25"/>
      <c r="AP278" s="25"/>
      <c r="AQ278" s="25"/>
      <c r="AR278" s="25"/>
      <c r="AS278" s="25"/>
      <c r="AT278" s="25"/>
      <c r="AU278" s="25"/>
      <c r="AV278" s="25"/>
      <c r="AW278" s="25"/>
      <c r="AX278" s="25"/>
      <c r="AY278" s="25"/>
      <c r="AZ278" s="25"/>
      <c r="BA278" s="25"/>
      <c r="BB278" s="25"/>
      <c r="BC278" s="25"/>
      <c r="BD278" s="25"/>
      <c r="BE278" s="25"/>
      <c r="BF278" s="25"/>
      <c r="BG278" s="25"/>
      <c r="BH278" s="25"/>
      <c r="BI278" s="25"/>
      <c r="BJ278" s="25"/>
      <c r="BK278" s="25"/>
      <c r="BL278" s="25"/>
      <c r="BM278" s="25"/>
      <c r="BN278" s="25"/>
      <c r="BO278" s="25"/>
      <c r="BP278" s="25"/>
      <c r="BQ278" s="25"/>
      <c r="BR278" s="25"/>
      <c r="BS278" s="25"/>
      <c r="BT278" s="25"/>
      <c r="BU278" s="25"/>
      <c r="BV278" s="25"/>
      <c r="BW278" s="25"/>
      <c r="BX278" s="25"/>
      <c r="BY278" s="25"/>
      <c r="BZ278" s="25"/>
      <c r="CA278" s="25"/>
      <c r="CB278" s="25"/>
      <c r="CC278" s="25"/>
      <c r="CD278" s="25"/>
      <c r="CE278" s="25"/>
      <c r="CF278" s="25"/>
      <c r="CG278" s="25"/>
      <c r="CH278" s="25"/>
      <c r="CI278" s="25"/>
      <c r="CJ278" s="25"/>
      <c r="CK278" s="25"/>
      <c r="CL278" s="25"/>
      <c r="CM278" s="25"/>
      <c r="CN278" s="25"/>
      <c r="CO278" s="25"/>
      <c r="CP278" s="25"/>
      <c r="CQ278" s="25"/>
      <c r="CR278" s="25"/>
      <c r="CS278" s="25"/>
      <c r="CT278" s="25"/>
      <c r="CU278" s="25"/>
      <c r="CV278" s="25"/>
      <c r="CW278" s="25"/>
      <c r="CX278" s="25"/>
      <c r="CY278" s="25"/>
      <c r="CZ278" s="25"/>
      <c r="DA278" s="25"/>
      <c r="DB278" s="25"/>
      <c r="DC278" s="25"/>
      <c r="DD278" s="25"/>
      <c r="DE278" s="25"/>
      <c r="DF278" s="25"/>
      <c r="DG278" s="25"/>
      <c r="DH278" s="25"/>
      <c r="DI278" s="25"/>
      <c r="DJ278" s="25"/>
      <c r="DK278" s="25"/>
      <c r="DL278" s="25"/>
      <c r="DM278" s="25"/>
      <c r="DN278" s="25"/>
      <c r="DO278" s="25"/>
      <c r="DP278" s="25"/>
      <c r="DQ278" s="25"/>
      <c r="DR278" s="25"/>
      <c r="DS278" s="25"/>
      <c r="DT278" s="25"/>
      <c r="DU278" s="25"/>
      <c r="DV278" s="25"/>
      <c r="DW278" s="25"/>
      <c r="DX278" s="25"/>
      <c r="DY278" s="25"/>
      <c r="DZ278" s="25"/>
      <c r="EA278" s="25"/>
      <c r="EB278" s="25"/>
      <c r="EC278" s="25"/>
      <c r="ED278" s="25"/>
      <c r="EE278" s="25"/>
      <c r="EF278" s="25"/>
      <c r="EG278" s="25"/>
      <c r="EH278" s="25"/>
      <c r="EI278" s="25"/>
      <c r="EJ278" s="25"/>
      <c r="EK278" s="25"/>
      <c r="EL278" s="25"/>
      <c r="EM278" s="25"/>
      <c r="EN278" s="25"/>
      <c r="EO278" s="25"/>
      <c r="EP278" s="25"/>
      <c r="EQ278" s="25"/>
      <c r="ER278" s="25"/>
      <c r="ES278" s="25"/>
      <c r="ET278" s="25"/>
      <c r="EU278" s="25"/>
      <c r="EV278" s="25"/>
      <c r="EW278" s="25"/>
      <c r="EX278" s="25"/>
      <c r="EY278" s="25"/>
      <c r="EZ278" s="25"/>
      <c r="FA278" s="25"/>
      <c r="FB278" s="25"/>
      <c r="FC278" s="25"/>
      <c r="FD278" s="25"/>
      <c r="FE278" s="25"/>
      <c r="FF278" s="25"/>
      <c r="FG278" s="25"/>
      <c r="FH278" s="25"/>
      <c r="FI278" s="25"/>
      <c r="FJ278" s="25"/>
      <c r="FK278" s="25"/>
      <c r="FL278" s="25"/>
      <c r="FM278" s="25"/>
      <c r="FN278" s="25"/>
      <c r="FO278" s="25"/>
      <c r="FP278" s="25"/>
      <c r="FQ278" s="25"/>
      <c r="FR278" s="25"/>
      <c r="FS278" s="25"/>
      <c r="FT278" s="25"/>
      <c r="FU278" s="25"/>
      <c r="FV278" s="25"/>
      <c r="FW278" s="25"/>
      <c r="FX278" s="25"/>
      <c r="FY278" s="25"/>
      <c r="FZ278" s="25"/>
      <c r="GA278" s="25"/>
      <c r="GB278" s="25"/>
      <c r="GC278" s="25"/>
      <c r="GD278" s="25"/>
      <c r="GE278" s="25"/>
      <c r="GF278" s="25"/>
      <c r="GG278" s="25"/>
      <c r="GH278" s="25"/>
      <c r="GI278" s="25"/>
      <c r="GJ278" s="25"/>
      <c r="GK278" s="25"/>
      <c r="GL278" s="25"/>
      <c r="GM278" s="25"/>
      <c r="GN278" s="25"/>
      <c r="GO278" s="25"/>
      <c r="GP278" s="25"/>
      <c r="GQ278" s="25"/>
      <c r="GR278" s="25"/>
      <c r="GS278" s="25"/>
      <c r="GT278" s="25"/>
      <c r="GU278" s="25"/>
      <c r="GV278" s="25"/>
      <c r="GW278" s="25"/>
      <c r="GX278" s="25"/>
      <c r="GY278" s="25"/>
      <c r="GZ278" s="25"/>
      <c r="HA278" s="25"/>
      <c r="HB278" s="25"/>
      <c r="HC278" s="25"/>
      <c r="HD278" s="25"/>
      <c r="HE278" s="25"/>
    </row>
    <row r="279" spans="1:213" ht="78">
      <c r="A279" s="12">
        <v>6</v>
      </c>
      <c r="B279" s="13" t="s">
        <v>420</v>
      </c>
      <c r="C279" s="35"/>
      <c r="D279" s="20"/>
      <c r="E279" s="14"/>
      <c r="F279" s="14"/>
      <c r="G279" s="16"/>
      <c r="H279" s="16"/>
      <c r="I279" s="25"/>
      <c r="J279" s="25"/>
      <c r="K279" s="25"/>
      <c r="L279" s="25"/>
      <c r="M279" s="25"/>
      <c r="N279" s="25"/>
      <c r="O279" s="25"/>
      <c r="P279" s="25"/>
      <c r="Q279" s="25"/>
      <c r="R279" s="25"/>
      <c r="S279" s="25"/>
      <c r="T279" s="25"/>
      <c r="U279" s="25"/>
      <c r="V279" s="25"/>
      <c r="W279" s="25"/>
      <c r="X279" s="25"/>
      <c r="Y279" s="25"/>
      <c r="Z279" s="25"/>
      <c r="AA279" s="25"/>
      <c r="AB279" s="25"/>
      <c r="AC279" s="25"/>
      <c r="AD279" s="25"/>
      <c r="AE279" s="25"/>
      <c r="AF279" s="25"/>
      <c r="AG279" s="25"/>
      <c r="AH279" s="25"/>
      <c r="AI279" s="25"/>
      <c r="AJ279" s="25"/>
      <c r="AK279" s="25"/>
      <c r="AL279" s="25"/>
      <c r="AM279" s="25"/>
      <c r="AN279" s="25"/>
      <c r="AO279" s="25"/>
      <c r="AP279" s="25"/>
      <c r="AQ279" s="25"/>
      <c r="AR279" s="25"/>
      <c r="AS279" s="25"/>
      <c r="AT279" s="25"/>
      <c r="AU279" s="25"/>
      <c r="AV279" s="25"/>
      <c r="AW279" s="25"/>
      <c r="AX279" s="25"/>
      <c r="AY279" s="25"/>
      <c r="AZ279" s="25"/>
      <c r="BA279" s="25"/>
      <c r="BB279" s="25"/>
      <c r="BC279" s="25"/>
      <c r="BD279" s="25"/>
      <c r="BE279" s="25"/>
      <c r="BF279" s="25"/>
      <c r="BG279" s="25"/>
      <c r="BH279" s="25"/>
      <c r="BI279" s="25"/>
      <c r="BJ279" s="25"/>
      <c r="BK279" s="25"/>
      <c r="BL279" s="25"/>
      <c r="BM279" s="25"/>
      <c r="BN279" s="25"/>
      <c r="BO279" s="25"/>
      <c r="BP279" s="25"/>
      <c r="BQ279" s="25"/>
      <c r="BR279" s="25"/>
      <c r="BS279" s="25"/>
      <c r="BT279" s="25"/>
      <c r="BU279" s="25"/>
      <c r="BV279" s="25"/>
      <c r="BW279" s="25"/>
      <c r="BX279" s="25"/>
      <c r="BY279" s="25"/>
      <c r="BZ279" s="25"/>
      <c r="CA279" s="25"/>
      <c r="CB279" s="25"/>
      <c r="CC279" s="25"/>
      <c r="CD279" s="25"/>
      <c r="CE279" s="25"/>
      <c r="CF279" s="25"/>
      <c r="CG279" s="25"/>
      <c r="CH279" s="25"/>
      <c r="CI279" s="25"/>
      <c r="CJ279" s="25"/>
      <c r="CK279" s="25"/>
      <c r="CL279" s="25"/>
      <c r="CM279" s="25"/>
      <c r="CN279" s="25"/>
      <c r="CO279" s="25"/>
      <c r="CP279" s="25"/>
      <c r="CQ279" s="25"/>
      <c r="CR279" s="25"/>
      <c r="CS279" s="25"/>
      <c r="CT279" s="25"/>
      <c r="CU279" s="25"/>
      <c r="CV279" s="25"/>
      <c r="CW279" s="25"/>
      <c r="CX279" s="25"/>
      <c r="CY279" s="25"/>
      <c r="CZ279" s="25"/>
      <c r="DA279" s="25"/>
      <c r="DB279" s="25"/>
      <c r="DC279" s="25"/>
      <c r="DD279" s="25"/>
      <c r="DE279" s="25"/>
      <c r="DF279" s="25"/>
      <c r="DG279" s="25"/>
      <c r="DH279" s="25"/>
      <c r="DI279" s="25"/>
      <c r="DJ279" s="25"/>
      <c r="DK279" s="25"/>
      <c r="DL279" s="25"/>
      <c r="DM279" s="25"/>
      <c r="DN279" s="25"/>
      <c r="DO279" s="25"/>
      <c r="DP279" s="25"/>
      <c r="DQ279" s="25"/>
      <c r="DR279" s="25"/>
      <c r="DS279" s="25"/>
      <c r="DT279" s="25"/>
      <c r="DU279" s="25"/>
      <c r="DV279" s="25"/>
      <c r="DW279" s="25"/>
      <c r="DX279" s="25"/>
      <c r="DY279" s="25"/>
      <c r="DZ279" s="25"/>
      <c r="EA279" s="25"/>
      <c r="EB279" s="25"/>
      <c r="EC279" s="25"/>
      <c r="ED279" s="25"/>
      <c r="EE279" s="25"/>
      <c r="EF279" s="25"/>
      <c r="EG279" s="25"/>
      <c r="EH279" s="25"/>
      <c r="EI279" s="25"/>
      <c r="EJ279" s="25"/>
      <c r="EK279" s="25"/>
      <c r="EL279" s="25"/>
      <c r="EM279" s="25"/>
      <c r="EN279" s="25"/>
      <c r="EO279" s="25"/>
      <c r="EP279" s="25"/>
      <c r="EQ279" s="25"/>
      <c r="ER279" s="25"/>
      <c r="ES279" s="25"/>
      <c r="ET279" s="25"/>
      <c r="EU279" s="25"/>
      <c r="EV279" s="25"/>
      <c r="EW279" s="25"/>
      <c r="EX279" s="25"/>
      <c r="EY279" s="25"/>
      <c r="EZ279" s="25"/>
      <c r="FA279" s="25"/>
      <c r="FB279" s="25"/>
      <c r="FC279" s="25"/>
      <c r="FD279" s="25"/>
      <c r="FE279" s="25"/>
      <c r="FF279" s="25"/>
      <c r="FG279" s="25"/>
      <c r="FH279" s="25"/>
      <c r="FI279" s="25"/>
      <c r="FJ279" s="25"/>
      <c r="FK279" s="25"/>
      <c r="FL279" s="25"/>
      <c r="FM279" s="25"/>
      <c r="FN279" s="25"/>
      <c r="FO279" s="25"/>
      <c r="FP279" s="25"/>
      <c r="FQ279" s="25"/>
      <c r="FR279" s="25"/>
      <c r="FS279" s="25"/>
      <c r="FT279" s="25"/>
      <c r="FU279" s="25"/>
      <c r="FV279" s="25"/>
      <c r="FW279" s="25"/>
      <c r="FX279" s="25"/>
      <c r="FY279" s="25"/>
      <c r="FZ279" s="25"/>
      <c r="GA279" s="25"/>
      <c r="GB279" s="25"/>
      <c r="GC279" s="25"/>
      <c r="GD279" s="25"/>
      <c r="GE279" s="25"/>
      <c r="GF279" s="25"/>
      <c r="GG279" s="25"/>
      <c r="GH279" s="25"/>
      <c r="GI279" s="25"/>
      <c r="GJ279" s="25"/>
      <c r="GK279" s="25"/>
      <c r="GL279" s="25"/>
      <c r="GM279" s="25"/>
      <c r="GN279" s="25"/>
      <c r="GO279" s="25"/>
      <c r="GP279" s="25"/>
      <c r="GQ279" s="25"/>
      <c r="GR279" s="25"/>
      <c r="GS279" s="25"/>
      <c r="GT279" s="25"/>
      <c r="GU279" s="25"/>
      <c r="GV279" s="25"/>
      <c r="GW279" s="25"/>
      <c r="GX279" s="25"/>
      <c r="GY279" s="25"/>
      <c r="GZ279" s="25"/>
      <c r="HA279" s="25"/>
      <c r="HB279" s="25"/>
      <c r="HC279" s="25"/>
      <c r="HD279" s="25"/>
      <c r="HE279" s="25"/>
    </row>
    <row r="280" spans="1:213">
      <c r="A280" s="12" t="s">
        <v>7</v>
      </c>
      <c r="B280" s="107" t="s">
        <v>418</v>
      </c>
      <c r="C280" s="17" t="s">
        <v>6</v>
      </c>
      <c r="D280" s="20">
        <v>1</v>
      </c>
      <c r="E280" s="14">
        <v>9750</v>
      </c>
      <c r="F280" s="14">
        <v>1200</v>
      </c>
      <c r="G280" s="16">
        <f t="shared" ref="G280" si="74">E280*D280</f>
        <v>9750</v>
      </c>
      <c r="H280" s="16">
        <f t="shared" ref="H280" si="75">F280*D280</f>
        <v>1200</v>
      </c>
      <c r="I280" s="25"/>
      <c r="J280" s="25"/>
      <c r="K280" s="25"/>
      <c r="L280" s="25"/>
      <c r="M280" s="25"/>
      <c r="N280" s="25"/>
      <c r="O280" s="25"/>
      <c r="P280" s="25"/>
      <c r="Q280" s="25"/>
      <c r="R280" s="25"/>
      <c r="S280" s="25"/>
      <c r="T280" s="25"/>
      <c r="U280" s="25"/>
      <c r="V280" s="25"/>
      <c r="W280" s="25"/>
      <c r="X280" s="25"/>
      <c r="Y280" s="25"/>
      <c r="Z280" s="25"/>
      <c r="AA280" s="25"/>
      <c r="AB280" s="25"/>
      <c r="AC280" s="25"/>
      <c r="AD280" s="25"/>
      <c r="AE280" s="25"/>
      <c r="AF280" s="25"/>
      <c r="AG280" s="25"/>
      <c r="AH280" s="25"/>
      <c r="AI280" s="25"/>
      <c r="AJ280" s="25"/>
      <c r="AK280" s="25"/>
      <c r="AL280" s="25"/>
      <c r="AM280" s="25"/>
      <c r="AN280" s="25"/>
      <c r="AO280" s="25"/>
      <c r="AP280" s="25"/>
      <c r="AQ280" s="25"/>
      <c r="AR280" s="25"/>
      <c r="AS280" s="25"/>
      <c r="AT280" s="25"/>
      <c r="AU280" s="25"/>
      <c r="AV280" s="25"/>
      <c r="AW280" s="25"/>
      <c r="AX280" s="25"/>
      <c r="AY280" s="25"/>
      <c r="AZ280" s="25"/>
      <c r="BA280" s="25"/>
      <c r="BB280" s="25"/>
      <c r="BC280" s="25"/>
      <c r="BD280" s="25"/>
      <c r="BE280" s="25"/>
      <c r="BF280" s="25"/>
      <c r="BG280" s="25"/>
      <c r="BH280" s="25"/>
      <c r="BI280" s="25"/>
      <c r="BJ280" s="25"/>
      <c r="BK280" s="25"/>
      <c r="BL280" s="25"/>
      <c r="BM280" s="25"/>
      <c r="BN280" s="25"/>
      <c r="BO280" s="25"/>
      <c r="BP280" s="25"/>
      <c r="BQ280" s="25"/>
      <c r="BR280" s="25"/>
      <c r="BS280" s="25"/>
      <c r="BT280" s="25"/>
      <c r="BU280" s="25"/>
      <c r="BV280" s="25"/>
      <c r="BW280" s="25"/>
      <c r="BX280" s="25"/>
      <c r="BY280" s="25"/>
      <c r="BZ280" s="25"/>
      <c r="CA280" s="25"/>
      <c r="CB280" s="25"/>
      <c r="CC280" s="25"/>
      <c r="CD280" s="25"/>
      <c r="CE280" s="25"/>
      <c r="CF280" s="25"/>
      <c r="CG280" s="25"/>
      <c r="CH280" s="25"/>
      <c r="CI280" s="25"/>
      <c r="CJ280" s="25"/>
      <c r="CK280" s="25"/>
      <c r="CL280" s="25"/>
      <c r="CM280" s="25"/>
      <c r="CN280" s="25"/>
      <c r="CO280" s="25"/>
      <c r="CP280" s="25"/>
      <c r="CQ280" s="25"/>
      <c r="CR280" s="25"/>
      <c r="CS280" s="25"/>
      <c r="CT280" s="25"/>
      <c r="CU280" s="25"/>
      <c r="CV280" s="25"/>
      <c r="CW280" s="25"/>
      <c r="CX280" s="25"/>
      <c r="CY280" s="25"/>
      <c r="CZ280" s="25"/>
      <c r="DA280" s="25"/>
      <c r="DB280" s="25"/>
      <c r="DC280" s="25"/>
      <c r="DD280" s="25"/>
      <c r="DE280" s="25"/>
      <c r="DF280" s="25"/>
      <c r="DG280" s="25"/>
      <c r="DH280" s="25"/>
      <c r="DI280" s="25"/>
      <c r="DJ280" s="25"/>
      <c r="DK280" s="25"/>
      <c r="DL280" s="25"/>
      <c r="DM280" s="25"/>
      <c r="DN280" s="25"/>
      <c r="DO280" s="25"/>
      <c r="DP280" s="25"/>
      <c r="DQ280" s="25"/>
      <c r="DR280" s="25"/>
      <c r="DS280" s="25"/>
      <c r="DT280" s="25"/>
      <c r="DU280" s="25"/>
      <c r="DV280" s="25"/>
      <c r="DW280" s="25"/>
      <c r="DX280" s="25"/>
      <c r="DY280" s="25"/>
      <c r="DZ280" s="25"/>
      <c r="EA280" s="25"/>
      <c r="EB280" s="25"/>
      <c r="EC280" s="25"/>
      <c r="ED280" s="25"/>
      <c r="EE280" s="25"/>
      <c r="EF280" s="25"/>
      <c r="EG280" s="25"/>
      <c r="EH280" s="25"/>
      <c r="EI280" s="25"/>
      <c r="EJ280" s="25"/>
      <c r="EK280" s="25"/>
      <c r="EL280" s="25"/>
      <c r="EM280" s="25"/>
      <c r="EN280" s="25"/>
      <c r="EO280" s="25"/>
      <c r="EP280" s="25"/>
      <c r="EQ280" s="25"/>
      <c r="ER280" s="25"/>
      <c r="ES280" s="25"/>
      <c r="ET280" s="25"/>
      <c r="EU280" s="25"/>
      <c r="EV280" s="25"/>
      <c r="EW280" s="25"/>
      <c r="EX280" s="25"/>
      <c r="EY280" s="25"/>
      <c r="EZ280" s="25"/>
      <c r="FA280" s="25"/>
      <c r="FB280" s="25"/>
      <c r="FC280" s="25"/>
      <c r="FD280" s="25"/>
      <c r="FE280" s="25"/>
      <c r="FF280" s="25"/>
      <c r="FG280" s="25"/>
      <c r="FH280" s="25"/>
      <c r="FI280" s="25"/>
      <c r="FJ280" s="25"/>
      <c r="FK280" s="25"/>
      <c r="FL280" s="25"/>
      <c r="FM280" s="25"/>
      <c r="FN280" s="25"/>
      <c r="FO280" s="25"/>
      <c r="FP280" s="25"/>
      <c r="FQ280" s="25"/>
      <c r="FR280" s="25"/>
      <c r="FS280" s="25"/>
      <c r="FT280" s="25"/>
      <c r="FU280" s="25"/>
      <c r="FV280" s="25"/>
      <c r="FW280" s="25"/>
      <c r="FX280" s="25"/>
      <c r="FY280" s="25"/>
      <c r="FZ280" s="25"/>
      <c r="GA280" s="25"/>
      <c r="GB280" s="25"/>
      <c r="GC280" s="25"/>
      <c r="GD280" s="25"/>
      <c r="GE280" s="25"/>
      <c r="GF280" s="25"/>
      <c r="GG280" s="25"/>
      <c r="GH280" s="25"/>
      <c r="GI280" s="25"/>
      <c r="GJ280" s="25"/>
      <c r="GK280" s="25"/>
      <c r="GL280" s="25"/>
      <c r="GM280" s="25"/>
      <c r="GN280" s="25"/>
      <c r="GO280" s="25"/>
      <c r="GP280" s="25"/>
      <c r="GQ280" s="25"/>
      <c r="GR280" s="25"/>
      <c r="GS280" s="25"/>
      <c r="GT280" s="25"/>
      <c r="GU280" s="25"/>
      <c r="GV280" s="25"/>
      <c r="GW280" s="25"/>
      <c r="GX280" s="25"/>
      <c r="GY280" s="25"/>
      <c r="GZ280" s="25"/>
      <c r="HA280" s="25"/>
      <c r="HB280" s="25"/>
      <c r="HC280" s="25"/>
      <c r="HD280" s="25"/>
      <c r="HE280" s="25"/>
    </row>
    <row r="281" spans="1:213" ht="62.4">
      <c r="A281" s="12">
        <v>7</v>
      </c>
      <c r="B281" s="13" t="s">
        <v>381</v>
      </c>
      <c r="C281" s="35"/>
      <c r="D281" s="20"/>
      <c r="E281" s="14"/>
      <c r="F281" s="14"/>
      <c r="G281" s="16"/>
      <c r="H281" s="16"/>
      <c r="I281" s="25"/>
      <c r="J281" s="25"/>
      <c r="K281" s="25"/>
      <c r="L281" s="25"/>
      <c r="M281" s="25"/>
      <c r="N281" s="25"/>
      <c r="O281" s="25"/>
      <c r="P281" s="25"/>
      <c r="Q281" s="25"/>
      <c r="R281" s="25"/>
      <c r="S281" s="25"/>
      <c r="T281" s="25"/>
      <c r="U281" s="25"/>
      <c r="V281" s="25"/>
      <c r="W281" s="25"/>
      <c r="X281" s="25"/>
      <c r="Y281" s="25"/>
      <c r="Z281" s="25"/>
      <c r="AA281" s="25"/>
      <c r="AB281" s="25"/>
      <c r="AC281" s="25"/>
      <c r="AD281" s="25"/>
      <c r="AE281" s="25"/>
      <c r="AF281" s="25"/>
      <c r="AG281" s="25"/>
      <c r="AH281" s="25"/>
      <c r="AI281" s="25"/>
      <c r="AJ281" s="25"/>
      <c r="AK281" s="25"/>
      <c r="AL281" s="25"/>
      <c r="AM281" s="25"/>
      <c r="AN281" s="25"/>
      <c r="AO281" s="25"/>
      <c r="AP281" s="25"/>
      <c r="AQ281" s="25"/>
      <c r="AR281" s="25"/>
      <c r="AS281" s="25"/>
      <c r="AT281" s="25"/>
      <c r="AU281" s="25"/>
      <c r="AV281" s="25"/>
      <c r="AW281" s="25"/>
      <c r="AX281" s="25"/>
      <c r="AY281" s="25"/>
      <c r="AZ281" s="25"/>
      <c r="BA281" s="25"/>
      <c r="BB281" s="25"/>
      <c r="BC281" s="25"/>
      <c r="BD281" s="25"/>
      <c r="BE281" s="25"/>
      <c r="BF281" s="25"/>
      <c r="BG281" s="25"/>
      <c r="BH281" s="25"/>
      <c r="BI281" s="25"/>
      <c r="BJ281" s="25"/>
      <c r="BK281" s="25"/>
      <c r="BL281" s="25"/>
      <c r="BM281" s="25"/>
      <c r="BN281" s="25"/>
      <c r="BO281" s="25"/>
      <c r="BP281" s="25"/>
      <c r="BQ281" s="25"/>
      <c r="BR281" s="25"/>
      <c r="BS281" s="25"/>
      <c r="BT281" s="25"/>
      <c r="BU281" s="25"/>
      <c r="BV281" s="25"/>
      <c r="BW281" s="25"/>
      <c r="BX281" s="25"/>
      <c r="BY281" s="25"/>
      <c r="BZ281" s="25"/>
      <c r="CA281" s="25"/>
      <c r="CB281" s="25"/>
      <c r="CC281" s="25"/>
      <c r="CD281" s="25"/>
      <c r="CE281" s="25"/>
      <c r="CF281" s="25"/>
      <c r="CG281" s="25"/>
      <c r="CH281" s="25"/>
      <c r="CI281" s="25"/>
      <c r="CJ281" s="25"/>
      <c r="CK281" s="25"/>
      <c r="CL281" s="25"/>
      <c r="CM281" s="25"/>
      <c r="CN281" s="25"/>
      <c r="CO281" s="25"/>
      <c r="CP281" s="25"/>
      <c r="CQ281" s="25"/>
      <c r="CR281" s="25"/>
      <c r="CS281" s="25"/>
      <c r="CT281" s="25"/>
      <c r="CU281" s="25"/>
      <c r="CV281" s="25"/>
      <c r="CW281" s="25"/>
      <c r="CX281" s="25"/>
      <c r="CY281" s="25"/>
      <c r="CZ281" s="25"/>
      <c r="DA281" s="25"/>
      <c r="DB281" s="25"/>
      <c r="DC281" s="25"/>
      <c r="DD281" s="25"/>
      <c r="DE281" s="25"/>
      <c r="DF281" s="25"/>
      <c r="DG281" s="25"/>
      <c r="DH281" s="25"/>
      <c r="DI281" s="25"/>
      <c r="DJ281" s="25"/>
      <c r="DK281" s="25"/>
      <c r="DL281" s="25"/>
      <c r="DM281" s="25"/>
      <c r="DN281" s="25"/>
      <c r="DO281" s="25"/>
      <c r="DP281" s="25"/>
      <c r="DQ281" s="25"/>
      <c r="DR281" s="25"/>
      <c r="DS281" s="25"/>
      <c r="DT281" s="25"/>
      <c r="DU281" s="25"/>
      <c r="DV281" s="25"/>
      <c r="DW281" s="25"/>
      <c r="DX281" s="25"/>
      <c r="DY281" s="25"/>
      <c r="DZ281" s="25"/>
      <c r="EA281" s="25"/>
      <c r="EB281" s="25"/>
      <c r="EC281" s="25"/>
      <c r="ED281" s="25"/>
      <c r="EE281" s="25"/>
      <c r="EF281" s="25"/>
      <c r="EG281" s="25"/>
      <c r="EH281" s="25"/>
      <c r="EI281" s="25"/>
      <c r="EJ281" s="25"/>
      <c r="EK281" s="25"/>
      <c r="EL281" s="25"/>
      <c r="EM281" s="25"/>
      <c r="EN281" s="25"/>
      <c r="EO281" s="25"/>
      <c r="EP281" s="25"/>
      <c r="EQ281" s="25"/>
      <c r="ER281" s="25"/>
      <c r="ES281" s="25"/>
      <c r="ET281" s="25"/>
      <c r="EU281" s="25"/>
      <c r="EV281" s="25"/>
      <c r="EW281" s="25"/>
      <c r="EX281" s="25"/>
      <c r="EY281" s="25"/>
      <c r="EZ281" s="25"/>
      <c r="FA281" s="25"/>
      <c r="FB281" s="25"/>
      <c r="FC281" s="25"/>
      <c r="FD281" s="25"/>
      <c r="FE281" s="25"/>
      <c r="FF281" s="25"/>
      <c r="FG281" s="25"/>
      <c r="FH281" s="25"/>
      <c r="FI281" s="25"/>
      <c r="FJ281" s="25"/>
      <c r="FK281" s="25"/>
      <c r="FL281" s="25"/>
      <c r="FM281" s="25"/>
      <c r="FN281" s="25"/>
      <c r="FO281" s="25"/>
      <c r="FP281" s="25"/>
      <c r="FQ281" s="25"/>
      <c r="FR281" s="25"/>
      <c r="FS281" s="25"/>
      <c r="FT281" s="25"/>
      <c r="FU281" s="25"/>
      <c r="FV281" s="25"/>
      <c r="FW281" s="25"/>
      <c r="FX281" s="25"/>
      <c r="FY281" s="25"/>
      <c r="FZ281" s="25"/>
      <c r="GA281" s="25"/>
      <c r="GB281" s="25"/>
      <c r="GC281" s="25"/>
      <c r="GD281" s="25"/>
      <c r="GE281" s="25"/>
      <c r="GF281" s="25"/>
      <c r="GG281" s="25"/>
      <c r="GH281" s="25"/>
      <c r="GI281" s="25"/>
      <c r="GJ281" s="25"/>
      <c r="GK281" s="25"/>
      <c r="GL281" s="25"/>
      <c r="GM281" s="25"/>
      <c r="GN281" s="25"/>
      <c r="GO281" s="25"/>
      <c r="GP281" s="25"/>
      <c r="GQ281" s="25"/>
      <c r="GR281" s="25"/>
      <c r="GS281" s="25"/>
      <c r="GT281" s="25"/>
      <c r="GU281" s="25"/>
      <c r="GV281" s="25"/>
      <c r="GW281" s="25"/>
      <c r="GX281" s="25"/>
      <c r="GY281" s="25"/>
      <c r="GZ281" s="25"/>
      <c r="HA281" s="25"/>
      <c r="HB281" s="25"/>
      <c r="HC281" s="25"/>
      <c r="HD281" s="25"/>
      <c r="HE281" s="25"/>
    </row>
    <row r="282" spans="1:213">
      <c r="A282" s="12" t="s">
        <v>7</v>
      </c>
      <c r="B282" s="106" t="s">
        <v>421</v>
      </c>
      <c r="C282" s="17" t="s">
        <v>6</v>
      </c>
      <c r="D282" s="20">
        <f>9+9</f>
        <v>18</v>
      </c>
      <c r="E282" s="14">
        <v>11120</v>
      </c>
      <c r="F282" s="14">
        <v>1250</v>
      </c>
      <c r="G282" s="16">
        <f t="shared" ref="G282:G284" si="76">E282*D282</f>
        <v>200160</v>
      </c>
      <c r="H282" s="16">
        <f t="shared" ref="H282:H284" si="77">F282*D282</f>
        <v>22500</v>
      </c>
      <c r="I282" s="25"/>
      <c r="J282" s="25"/>
      <c r="K282" s="25"/>
      <c r="L282" s="25"/>
      <c r="M282" s="25"/>
      <c r="N282" s="25"/>
      <c r="O282" s="25"/>
      <c r="P282" s="25"/>
      <c r="Q282" s="25"/>
      <c r="R282" s="25"/>
      <c r="S282" s="25"/>
      <c r="T282" s="25"/>
      <c r="U282" s="25"/>
      <c r="V282" s="25"/>
      <c r="W282" s="25"/>
      <c r="X282" s="25"/>
      <c r="Y282" s="25"/>
      <c r="Z282" s="25"/>
      <c r="AA282" s="25"/>
      <c r="AB282" s="25"/>
      <c r="AC282" s="25"/>
      <c r="AD282" s="25"/>
      <c r="AE282" s="25"/>
      <c r="AF282" s="25"/>
      <c r="AG282" s="25"/>
      <c r="AH282" s="25"/>
      <c r="AI282" s="25"/>
      <c r="AJ282" s="25"/>
      <c r="AK282" s="25"/>
      <c r="AL282" s="25"/>
      <c r="AM282" s="25"/>
      <c r="AN282" s="25"/>
      <c r="AO282" s="25"/>
      <c r="AP282" s="25"/>
      <c r="AQ282" s="25"/>
      <c r="AR282" s="25"/>
      <c r="AS282" s="25"/>
      <c r="AT282" s="25"/>
      <c r="AU282" s="25"/>
      <c r="AV282" s="25"/>
      <c r="AW282" s="25"/>
      <c r="AX282" s="25"/>
      <c r="AY282" s="25"/>
      <c r="AZ282" s="25"/>
      <c r="BA282" s="25"/>
      <c r="BB282" s="25"/>
      <c r="BC282" s="25"/>
      <c r="BD282" s="25"/>
      <c r="BE282" s="25"/>
      <c r="BF282" s="25"/>
      <c r="BG282" s="25"/>
      <c r="BH282" s="25"/>
      <c r="BI282" s="25"/>
      <c r="BJ282" s="25"/>
      <c r="BK282" s="25"/>
      <c r="BL282" s="25"/>
      <c r="BM282" s="25"/>
      <c r="BN282" s="25"/>
      <c r="BO282" s="25"/>
      <c r="BP282" s="25"/>
      <c r="BQ282" s="25"/>
      <c r="BR282" s="25"/>
      <c r="BS282" s="25"/>
      <c r="BT282" s="25"/>
      <c r="BU282" s="25"/>
      <c r="BV282" s="25"/>
      <c r="BW282" s="25"/>
      <c r="BX282" s="25"/>
      <c r="BY282" s="25"/>
      <c r="BZ282" s="25"/>
      <c r="CA282" s="25"/>
      <c r="CB282" s="25"/>
      <c r="CC282" s="25"/>
      <c r="CD282" s="25"/>
      <c r="CE282" s="25"/>
      <c r="CF282" s="25"/>
      <c r="CG282" s="25"/>
      <c r="CH282" s="25"/>
      <c r="CI282" s="25"/>
      <c r="CJ282" s="25"/>
      <c r="CK282" s="25"/>
      <c r="CL282" s="25"/>
      <c r="CM282" s="25"/>
      <c r="CN282" s="25"/>
      <c r="CO282" s="25"/>
      <c r="CP282" s="25"/>
      <c r="CQ282" s="25"/>
      <c r="CR282" s="25"/>
      <c r="CS282" s="25"/>
      <c r="CT282" s="25"/>
      <c r="CU282" s="25"/>
      <c r="CV282" s="25"/>
      <c r="CW282" s="25"/>
      <c r="CX282" s="25"/>
      <c r="CY282" s="25"/>
      <c r="CZ282" s="25"/>
      <c r="DA282" s="25"/>
      <c r="DB282" s="25"/>
      <c r="DC282" s="25"/>
      <c r="DD282" s="25"/>
      <c r="DE282" s="25"/>
      <c r="DF282" s="25"/>
      <c r="DG282" s="25"/>
      <c r="DH282" s="25"/>
      <c r="DI282" s="25"/>
      <c r="DJ282" s="25"/>
      <c r="DK282" s="25"/>
      <c r="DL282" s="25"/>
      <c r="DM282" s="25"/>
      <c r="DN282" s="25"/>
      <c r="DO282" s="25"/>
      <c r="DP282" s="25"/>
      <c r="DQ282" s="25"/>
      <c r="DR282" s="25"/>
      <c r="DS282" s="25"/>
      <c r="DT282" s="25"/>
      <c r="DU282" s="25"/>
      <c r="DV282" s="25"/>
      <c r="DW282" s="25"/>
      <c r="DX282" s="25"/>
      <c r="DY282" s="25"/>
      <c r="DZ282" s="25"/>
      <c r="EA282" s="25"/>
      <c r="EB282" s="25"/>
      <c r="EC282" s="25"/>
      <c r="ED282" s="25"/>
      <c r="EE282" s="25"/>
      <c r="EF282" s="25"/>
      <c r="EG282" s="25"/>
      <c r="EH282" s="25"/>
      <c r="EI282" s="25"/>
      <c r="EJ282" s="25"/>
      <c r="EK282" s="25"/>
      <c r="EL282" s="25"/>
      <c r="EM282" s="25"/>
      <c r="EN282" s="25"/>
      <c r="EO282" s="25"/>
      <c r="EP282" s="25"/>
      <c r="EQ282" s="25"/>
      <c r="ER282" s="25"/>
      <c r="ES282" s="25"/>
      <c r="ET282" s="25"/>
      <c r="EU282" s="25"/>
      <c r="EV282" s="25"/>
      <c r="EW282" s="25"/>
      <c r="EX282" s="25"/>
      <c r="EY282" s="25"/>
      <c r="EZ282" s="25"/>
      <c r="FA282" s="25"/>
      <c r="FB282" s="25"/>
      <c r="FC282" s="25"/>
      <c r="FD282" s="25"/>
      <c r="FE282" s="25"/>
      <c r="FF282" s="25"/>
      <c r="FG282" s="25"/>
      <c r="FH282" s="25"/>
      <c r="FI282" s="25"/>
      <c r="FJ282" s="25"/>
      <c r="FK282" s="25"/>
      <c r="FL282" s="25"/>
      <c r="FM282" s="25"/>
      <c r="FN282" s="25"/>
      <c r="FO282" s="25"/>
      <c r="FP282" s="25"/>
      <c r="FQ282" s="25"/>
      <c r="FR282" s="25"/>
      <c r="FS282" s="25"/>
      <c r="FT282" s="25"/>
      <c r="FU282" s="25"/>
      <c r="FV282" s="25"/>
      <c r="FW282" s="25"/>
      <c r="FX282" s="25"/>
      <c r="FY282" s="25"/>
      <c r="FZ282" s="25"/>
      <c r="GA282" s="25"/>
      <c r="GB282" s="25"/>
      <c r="GC282" s="25"/>
      <c r="GD282" s="25"/>
      <c r="GE282" s="25"/>
      <c r="GF282" s="25"/>
      <c r="GG282" s="25"/>
      <c r="GH282" s="25"/>
      <c r="GI282" s="25"/>
      <c r="GJ282" s="25"/>
      <c r="GK282" s="25"/>
      <c r="GL282" s="25"/>
      <c r="GM282" s="25"/>
      <c r="GN282" s="25"/>
      <c r="GO282" s="25"/>
      <c r="GP282" s="25"/>
      <c r="GQ282" s="25"/>
      <c r="GR282" s="25"/>
      <c r="GS282" s="25"/>
      <c r="GT282" s="25"/>
      <c r="GU282" s="25"/>
      <c r="GV282" s="25"/>
      <c r="GW282" s="25"/>
      <c r="GX282" s="25"/>
      <c r="GY282" s="25"/>
      <c r="GZ282" s="25"/>
      <c r="HA282" s="25"/>
      <c r="HB282" s="25"/>
      <c r="HC282" s="25"/>
      <c r="HD282" s="25"/>
      <c r="HE282" s="25"/>
    </row>
    <row r="283" spans="1:213">
      <c r="A283" s="12" t="s">
        <v>8</v>
      </c>
      <c r="B283" s="106" t="s">
        <v>422</v>
      </c>
      <c r="C283" s="17" t="s">
        <v>6</v>
      </c>
      <c r="D283" s="20">
        <f>34+34</f>
        <v>68</v>
      </c>
      <c r="E283" s="14">
        <v>8750</v>
      </c>
      <c r="F283" s="14">
        <v>760</v>
      </c>
      <c r="G283" s="16">
        <f t="shared" si="76"/>
        <v>595000</v>
      </c>
      <c r="H283" s="16">
        <f t="shared" si="77"/>
        <v>51680</v>
      </c>
      <c r="I283" s="25"/>
      <c r="J283" s="25"/>
      <c r="K283" s="25"/>
      <c r="L283" s="25"/>
      <c r="M283" s="25"/>
      <c r="N283" s="25"/>
      <c r="O283" s="25"/>
      <c r="P283" s="25"/>
      <c r="Q283" s="25"/>
      <c r="R283" s="25"/>
      <c r="S283" s="25"/>
      <c r="T283" s="25"/>
      <c r="U283" s="25"/>
      <c r="V283" s="25"/>
      <c r="W283" s="25"/>
      <c r="X283" s="25"/>
      <c r="Y283" s="25"/>
      <c r="Z283" s="25"/>
      <c r="AA283" s="25"/>
      <c r="AB283" s="25"/>
      <c r="AC283" s="25"/>
      <c r="AD283" s="25"/>
      <c r="AE283" s="25"/>
      <c r="AF283" s="25"/>
      <c r="AG283" s="25"/>
      <c r="AH283" s="25"/>
      <c r="AI283" s="25"/>
      <c r="AJ283" s="25"/>
      <c r="AK283" s="25"/>
      <c r="AL283" s="25"/>
      <c r="AM283" s="25"/>
      <c r="AN283" s="25"/>
      <c r="AO283" s="25"/>
      <c r="AP283" s="25"/>
      <c r="AQ283" s="25"/>
      <c r="AR283" s="25"/>
      <c r="AS283" s="25"/>
      <c r="AT283" s="25"/>
      <c r="AU283" s="25"/>
      <c r="AV283" s="25"/>
      <c r="AW283" s="25"/>
      <c r="AX283" s="25"/>
      <c r="AY283" s="25"/>
      <c r="AZ283" s="25"/>
      <c r="BA283" s="25"/>
      <c r="BB283" s="25"/>
      <c r="BC283" s="25"/>
      <c r="BD283" s="25"/>
      <c r="BE283" s="25"/>
      <c r="BF283" s="25"/>
      <c r="BG283" s="25"/>
      <c r="BH283" s="25"/>
      <c r="BI283" s="25"/>
      <c r="BJ283" s="25"/>
      <c r="BK283" s="25"/>
      <c r="BL283" s="25"/>
      <c r="BM283" s="25"/>
      <c r="BN283" s="25"/>
      <c r="BO283" s="25"/>
      <c r="BP283" s="25"/>
      <c r="BQ283" s="25"/>
      <c r="BR283" s="25"/>
      <c r="BS283" s="25"/>
      <c r="BT283" s="25"/>
      <c r="BU283" s="25"/>
      <c r="BV283" s="25"/>
      <c r="BW283" s="25"/>
      <c r="BX283" s="25"/>
      <c r="BY283" s="25"/>
      <c r="BZ283" s="25"/>
      <c r="CA283" s="25"/>
      <c r="CB283" s="25"/>
      <c r="CC283" s="25"/>
      <c r="CD283" s="25"/>
      <c r="CE283" s="25"/>
      <c r="CF283" s="25"/>
      <c r="CG283" s="25"/>
      <c r="CH283" s="25"/>
      <c r="CI283" s="25"/>
      <c r="CJ283" s="25"/>
      <c r="CK283" s="25"/>
      <c r="CL283" s="25"/>
      <c r="CM283" s="25"/>
      <c r="CN283" s="25"/>
      <c r="CO283" s="25"/>
      <c r="CP283" s="25"/>
      <c r="CQ283" s="25"/>
      <c r="CR283" s="25"/>
      <c r="CS283" s="25"/>
      <c r="CT283" s="25"/>
      <c r="CU283" s="25"/>
      <c r="CV283" s="25"/>
      <c r="CW283" s="25"/>
      <c r="CX283" s="25"/>
      <c r="CY283" s="25"/>
      <c r="CZ283" s="25"/>
      <c r="DA283" s="25"/>
      <c r="DB283" s="25"/>
      <c r="DC283" s="25"/>
      <c r="DD283" s="25"/>
      <c r="DE283" s="25"/>
      <c r="DF283" s="25"/>
      <c r="DG283" s="25"/>
      <c r="DH283" s="25"/>
      <c r="DI283" s="25"/>
      <c r="DJ283" s="25"/>
      <c r="DK283" s="25"/>
      <c r="DL283" s="25"/>
      <c r="DM283" s="25"/>
      <c r="DN283" s="25"/>
      <c r="DO283" s="25"/>
      <c r="DP283" s="25"/>
      <c r="DQ283" s="25"/>
      <c r="DR283" s="25"/>
      <c r="DS283" s="25"/>
      <c r="DT283" s="25"/>
      <c r="DU283" s="25"/>
      <c r="DV283" s="25"/>
      <c r="DW283" s="25"/>
      <c r="DX283" s="25"/>
      <c r="DY283" s="25"/>
      <c r="DZ283" s="25"/>
      <c r="EA283" s="25"/>
      <c r="EB283" s="25"/>
      <c r="EC283" s="25"/>
      <c r="ED283" s="25"/>
      <c r="EE283" s="25"/>
      <c r="EF283" s="25"/>
      <c r="EG283" s="25"/>
      <c r="EH283" s="25"/>
      <c r="EI283" s="25"/>
      <c r="EJ283" s="25"/>
      <c r="EK283" s="25"/>
      <c r="EL283" s="25"/>
      <c r="EM283" s="25"/>
      <c r="EN283" s="25"/>
      <c r="EO283" s="25"/>
      <c r="EP283" s="25"/>
      <c r="EQ283" s="25"/>
      <c r="ER283" s="25"/>
      <c r="ES283" s="25"/>
      <c r="ET283" s="25"/>
      <c r="EU283" s="25"/>
      <c r="EV283" s="25"/>
      <c r="EW283" s="25"/>
      <c r="EX283" s="25"/>
      <c r="EY283" s="25"/>
      <c r="EZ283" s="25"/>
      <c r="FA283" s="25"/>
      <c r="FB283" s="25"/>
      <c r="FC283" s="25"/>
      <c r="FD283" s="25"/>
      <c r="FE283" s="25"/>
      <c r="FF283" s="25"/>
      <c r="FG283" s="25"/>
      <c r="FH283" s="25"/>
      <c r="FI283" s="25"/>
      <c r="FJ283" s="25"/>
      <c r="FK283" s="25"/>
      <c r="FL283" s="25"/>
      <c r="FM283" s="25"/>
      <c r="FN283" s="25"/>
      <c r="FO283" s="25"/>
      <c r="FP283" s="25"/>
      <c r="FQ283" s="25"/>
      <c r="FR283" s="25"/>
      <c r="FS283" s="25"/>
      <c r="FT283" s="25"/>
      <c r="FU283" s="25"/>
      <c r="FV283" s="25"/>
      <c r="FW283" s="25"/>
      <c r="FX283" s="25"/>
      <c r="FY283" s="25"/>
      <c r="FZ283" s="25"/>
      <c r="GA283" s="25"/>
      <c r="GB283" s="25"/>
      <c r="GC283" s="25"/>
      <c r="GD283" s="25"/>
      <c r="GE283" s="25"/>
      <c r="GF283" s="25"/>
      <c r="GG283" s="25"/>
      <c r="GH283" s="25"/>
      <c r="GI283" s="25"/>
      <c r="GJ283" s="25"/>
      <c r="GK283" s="25"/>
      <c r="GL283" s="25"/>
      <c r="GM283" s="25"/>
      <c r="GN283" s="25"/>
      <c r="GO283" s="25"/>
      <c r="GP283" s="25"/>
      <c r="GQ283" s="25"/>
      <c r="GR283" s="25"/>
      <c r="GS283" s="25"/>
      <c r="GT283" s="25"/>
      <c r="GU283" s="25"/>
      <c r="GV283" s="25"/>
      <c r="GW283" s="25"/>
      <c r="GX283" s="25"/>
      <c r="GY283" s="25"/>
      <c r="GZ283" s="25"/>
      <c r="HA283" s="25"/>
      <c r="HB283" s="25"/>
      <c r="HC283" s="25"/>
      <c r="HD283" s="25"/>
      <c r="HE283" s="25"/>
    </row>
    <row r="284" spans="1:213">
      <c r="A284" s="12" t="s">
        <v>9</v>
      </c>
      <c r="B284" s="106" t="s">
        <v>31</v>
      </c>
      <c r="C284" s="17" t="s">
        <v>6</v>
      </c>
      <c r="D284" s="20">
        <f>1+1</f>
        <v>2</v>
      </c>
      <c r="E284" s="14">
        <v>6130</v>
      </c>
      <c r="F284" s="14">
        <v>350</v>
      </c>
      <c r="G284" s="16">
        <f t="shared" si="76"/>
        <v>12260</v>
      </c>
      <c r="H284" s="16">
        <f t="shared" si="77"/>
        <v>700</v>
      </c>
      <c r="I284" s="25"/>
      <c r="J284" s="25"/>
      <c r="K284" s="25"/>
      <c r="L284" s="25"/>
      <c r="M284" s="25"/>
      <c r="N284" s="25"/>
      <c r="O284" s="25"/>
      <c r="P284" s="25"/>
      <c r="Q284" s="25"/>
      <c r="R284" s="25"/>
      <c r="S284" s="25"/>
      <c r="T284" s="25"/>
      <c r="U284" s="25"/>
      <c r="V284" s="25"/>
      <c r="W284" s="25"/>
      <c r="X284" s="25"/>
      <c r="Y284" s="25"/>
      <c r="Z284" s="25"/>
      <c r="AA284" s="25"/>
      <c r="AB284" s="25"/>
      <c r="AC284" s="25"/>
      <c r="AD284" s="25"/>
      <c r="AE284" s="25"/>
      <c r="AF284" s="25"/>
      <c r="AG284" s="25"/>
      <c r="AH284" s="25"/>
      <c r="AI284" s="25"/>
      <c r="AJ284" s="25"/>
      <c r="AK284" s="25"/>
      <c r="AL284" s="25"/>
      <c r="AM284" s="25"/>
      <c r="AN284" s="25"/>
      <c r="AO284" s="25"/>
      <c r="AP284" s="25"/>
      <c r="AQ284" s="25"/>
      <c r="AR284" s="25"/>
      <c r="AS284" s="25"/>
      <c r="AT284" s="25"/>
      <c r="AU284" s="25"/>
      <c r="AV284" s="25"/>
      <c r="AW284" s="25"/>
      <c r="AX284" s="25"/>
      <c r="AY284" s="25"/>
      <c r="AZ284" s="25"/>
      <c r="BA284" s="25"/>
      <c r="BB284" s="25"/>
      <c r="BC284" s="25"/>
      <c r="BD284" s="25"/>
      <c r="BE284" s="25"/>
      <c r="BF284" s="25"/>
      <c r="BG284" s="25"/>
      <c r="BH284" s="25"/>
      <c r="BI284" s="25"/>
      <c r="BJ284" s="25"/>
      <c r="BK284" s="25"/>
      <c r="BL284" s="25"/>
      <c r="BM284" s="25"/>
      <c r="BN284" s="25"/>
      <c r="BO284" s="25"/>
      <c r="BP284" s="25"/>
      <c r="BQ284" s="25"/>
      <c r="BR284" s="25"/>
      <c r="BS284" s="25"/>
      <c r="BT284" s="25"/>
      <c r="BU284" s="25"/>
      <c r="BV284" s="25"/>
      <c r="BW284" s="25"/>
      <c r="BX284" s="25"/>
      <c r="BY284" s="25"/>
      <c r="BZ284" s="25"/>
      <c r="CA284" s="25"/>
      <c r="CB284" s="25"/>
      <c r="CC284" s="25"/>
      <c r="CD284" s="25"/>
      <c r="CE284" s="25"/>
      <c r="CF284" s="25"/>
      <c r="CG284" s="25"/>
      <c r="CH284" s="25"/>
      <c r="CI284" s="25"/>
      <c r="CJ284" s="25"/>
      <c r="CK284" s="25"/>
      <c r="CL284" s="25"/>
      <c r="CM284" s="25"/>
      <c r="CN284" s="25"/>
      <c r="CO284" s="25"/>
      <c r="CP284" s="25"/>
      <c r="CQ284" s="25"/>
      <c r="CR284" s="25"/>
      <c r="CS284" s="25"/>
      <c r="CT284" s="25"/>
      <c r="CU284" s="25"/>
      <c r="CV284" s="25"/>
      <c r="CW284" s="25"/>
      <c r="CX284" s="25"/>
      <c r="CY284" s="25"/>
      <c r="CZ284" s="25"/>
      <c r="DA284" s="25"/>
      <c r="DB284" s="25"/>
      <c r="DC284" s="25"/>
      <c r="DD284" s="25"/>
      <c r="DE284" s="25"/>
      <c r="DF284" s="25"/>
      <c r="DG284" s="25"/>
      <c r="DH284" s="25"/>
      <c r="DI284" s="25"/>
      <c r="DJ284" s="25"/>
      <c r="DK284" s="25"/>
      <c r="DL284" s="25"/>
      <c r="DM284" s="25"/>
      <c r="DN284" s="25"/>
      <c r="DO284" s="25"/>
      <c r="DP284" s="25"/>
      <c r="DQ284" s="25"/>
      <c r="DR284" s="25"/>
      <c r="DS284" s="25"/>
      <c r="DT284" s="25"/>
      <c r="DU284" s="25"/>
      <c r="DV284" s="25"/>
      <c r="DW284" s="25"/>
      <c r="DX284" s="25"/>
      <c r="DY284" s="25"/>
      <c r="DZ284" s="25"/>
      <c r="EA284" s="25"/>
      <c r="EB284" s="25"/>
      <c r="EC284" s="25"/>
      <c r="ED284" s="25"/>
      <c r="EE284" s="25"/>
      <c r="EF284" s="25"/>
      <c r="EG284" s="25"/>
      <c r="EH284" s="25"/>
      <c r="EI284" s="25"/>
      <c r="EJ284" s="25"/>
      <c r="EK284" s="25"/>
      <c r="EL284" s="25"/>
      <c r="EM284" s="25"/>
      <c r="EN284" s="25"/>
      <c r="EO284" s="25"/>
      <c r="EP284" s="25"/>
      <c r="EQ284" s="25"/>
      <c r="ER284" s="25"/>
      <c r="ES284" s="25"/>
      <c r="ET284" s="25"/>
      <c r="EU284" s="25"/>
      <c r="EV284" s="25"/>
      <c r="EW284" s="25"/>
      <c r="EX284" s="25"/>
      <c r="EY284" s="25"/>
      <c r="EZ284" s="25"/>
      <c r="FA284" s="25"/>
      <c r="FB284" s="25"/>
      <c r="FC284" s="25"/>
      <c r="FD284" s="25"/>
      <c r="FE284" s="25"/>
      <c r="FF284" s="25"/>
      <c r="FG284" s="25"/>
      <c r="FH284" s="25"/>
      <c r="FI284" s="25"/>
      <c r="FJ284" s="25"/>
      <c r="FK284" s="25"/>
      <c r="FL284" s="25"/>
      <c r="FM284" s="25"/>
      <c r="FN284" s="25"/>
      <c r="FO284" s="25"/>
      <c r="FP284" s="25"/>
      <c r="FQ284" s="25"/>
      <c r="FR284" s="25"/>
      <c r="FS284" s="25"/>
      <c r="FT284" s="25"/>
      <c r="FU284" s="25"/>
      <c r="FV284" s="25"/>
      <c r="FW284" s="25"/>
      <c r="FX284" s="25"/>
      <c r="FY284" s="25"/>
      <c r="FZ284" s="25"/>
      <c r="GA284" s="25"/>
      <c r="GB284" s="25"/>
      <c r="GC284" s="25"/>
      <c r="GD284" s="25"/>
      <c r="GE284" s="25"/>
      <c r="GF284" s="25"/>
      <c r="GG284" s="25"/>
      <c r="GH284" s="25"/>
      <c r="GI284" s="25"/>
      <c r="GJ284" s="25"/>
      <c r="GK284" s="25"/>
      <c r="GL284" s="25"/>
      <c r="GM284" s="25"/>
      <c r="GN284" s="25"/>
      <c r="GO284" s="25"/>
      <c r="GP284" s="25"/>
      <c r="GQ284" s="25"/>
      <c r="GR284" s="25"/>
      <c r="GS284" s="25"/>
      <c r="GT284" s="25"/>
      <c r="GU284" s="25"/>
      <c r="GV284" s="25"/>
      <c r="GW284" s="25"/>
      <c r="GX284" s="25"/>
      <c r="GY284" s="25"/>
      <c r="GZ284" s="25"/>
      <c r="HA284" s="25"/>
      <c r="HB284" s="25"/>
      <c r="HC284" s="25"/>
      <c r="HD284" s="25"/>
      <c r="HE284" s="25"/>
    </row>
    <row r="285" spans="1:213" s="49" customFormat="1" ht="31.2">
      <c r="A285" s="12">
        <v>8</v>
      </c>
      <c r="B285" s="13" t="s">
        <v>313</v>
      </c>
      <c r="C285" s="35"/>
      <c r="D285" s="20"/>
      <c r="E285" s="14"/>
      <c r="F285" s="14"/>
      <c r="G285" s="16"/>
      <c r="H285" s="16"/>
      <c r="I285" s="25"/>
      <c r="J285" s="25"/>
      <c r="K285" s="25"/>
      <c r="L285" s="25"/>
      <c r="M285" s="25"/>
      <c r="N285" s="25"/>
      <c r="O285" s="25"/>
      <c r="P285" s="25"/>
      <c r="Q285" s="25"/>
      <c r="R285" s="25"/>
      <c r="S285" s="25"/>
      <c r="T285" s="25"/>
      <c r="U285" s="25"/>
      <c r="V285" s="25"/>
      <c r="W285" s="25"/>
      <c r="X285" s="25"/>
      <c r="Y285" s="25"/>
      <c r="Z285" s="25"/>
      <c r="AA285" s="25"/>
      <c r="AB285" s="25"/>
      <c r="AC285" s="25"/>
      <c r="AD285" s="25"/>
      <c r="AE285" s="25"/>
      <c r="AF285" s="25"/>
      <c r="AG285" s="25"/>
      <c r="AH285" s="25"/>
      <c r="AI285" s="25"/>
      <c r="AJ285" s="25"/>
      <c r="AK285" s="25"/>
      <c r="AL285" s="25"/>
      <c r="AM285" s="25"/>
      <c r="AN285" s="25"/>
      <c r="AO285" s="25"/>
      <c r="AP285" s="25"/>
      <c r="AQ285" s="25"/>
      <c r="AR285" s="25"/>
      <c r="AS285" s="25"/>
      <c r="AT285" s="25"/>
      <c r="AU285" s="25"/>
      <c r="AV285" s="25"/>
      <c r="AW285" s="25"/>
      <c r="AX285" s="25"/>
      <c r="AY285" s="25"/>
      <c r="AZ285" s="25"/>
      <c r="BA285" s="25"/>
      <c r="BB285" s="25"/>
      <c r="BC285" s="25"/>
      <c r="BD285" s="25"/>
      <c r="BE285" s="25"/>
      <c r="BF285" s="25"/>
      <c r="BG285" s="25"/>
      <c r="BH285" s="25"/>
      <c r="BI285" s="25"/>
      <c r="BJ285" s="25"/>
      <c r="BK285" s="25"/>
      <c r="BL285" s="25"/>
      <c r="BM285" s="25"/>
      <c r="BN285" s="25"/>
      <c r="BO285" s="25"/>
      <c r="BP285" s="25"/>
      <c r="BQ285" s="25"/>
      <c r="BR285" s="25"/>
      <c r="BS285" s="25"/>
      <c r="BT285" s="25"/>
      <c r="BU285" s="25"/>
      <c r="BV285" s="25"/>
      <c r="BW285" s="25"/>
      <c r="BX285" s="25"/>
      <c r="BY285" s="25"/>
      <c r="BZ285" s="25"/>
      <c r="CA285" s="25"/>
      <c r="CB285" s="25"/>
      <c r="CC285" s="25"/>
      <c r="CD285" s="25"/>
      <c r="CE285" s="25"/>
      <c r="CF285" s="25"/>
      <c r="CG285" s="25"/>
      <c r="CH285" s="25"/>
      <c r="CI285" s="25"/>
      <c r="CJ285" s="25"/>
      <c r="CK285" s="25"/>
      <c r="CL285" s="25"/>
      <c r="CM285" s="25"/>
      <c r="CN285" s="25"/>
      <c r="CO285" s="25"/>
      <c r="CP285" s="25"/>
      <c r="CQ285" s="25"/>
      <c r="CR285" s="25"/>
      <c r="CS285" s="25"/>
      <c r="CT285" s="25"/>
      <c r="CU285" s="25"/>
      <c r="CV285" s="25"/>
      <c r="CW285" s="25"/>
      <c r="CX285" s="25"/>
      <c r="CY285" s="25"/>
      <c r="CZ285" s="25"/>
      <c r="DA285" s="25"/>
      <c r="DB285" s="25"/>
      <c r="DC285" s="25"/>
      <c r="DD285" s="25"/>
      <c r="DE285" s="25"/>
      <c r="DF285" s="25"/>
      <c r="DG285" s="25"/>
      <c r="DH285" s="25"/>
      <c r="DI285" s="25"/>
      <c r="DJ285" s="25"/>
      <c r="DK285" s="25"/>
      <c r="DL285" s="25"/>
      <c r="DM285" s="25"/>
      <c r="DN285" s="25"/>
      <c r="DO285" s="25"/>
      <c r="DP285" s="25"/>
      <c r="DQ285" s="25"/>
      <c r="DR285" s="25"/>
      <c r="DS285" s="25"/>
      <c r="DT285" s="25"/>
      <c r="DU285" s="25"/>
      <c r="DV285" s="25"/>
      <c r="DW285" s="25"/>
      <c r="DX285" s="25"/>
      <c r="DY285" s="25"/>
      <c r="DZ285" s="25"/>
      <c r="EA285" s="25"/>
      <c r="EB285" s="25"/>
      <c r="EC285" s="25"/>
      <c r="ED285" s="25"/>
      <c r="EE285" s="25"/>
      <c r="EF285" s="25"/>
      <c r="EG285" s="25"/>
      <c r="EH285" s="25"/>
      <c r="EI285" s="25"/>
      <c r="EJ285" s="25"/>
      <c r="EK285" s="25"/>
      <c r="EL285" s="25"/>
      <c r="EM285" s="25"/>
      <c r="EN285" s="25"/>
      <c r="EO285" s="25"/>
      <c r="EP285" s="25"/>
      <c r="EQ285" s="25"/>
      <c r="ER285" s="25"/>
      <c r="ES285" s="25"/>
      <c r="ET285" s="25"/>
      <c r="EU285" s="25"/>
      <c r="EV285" s="25"/>
      <c r="EW285" s="25"/>
      <c r="EX285" s="25"/>
      <c r="EY285" s="25"/>
      <c r="EZ285" s="25"/>
      <c r="FA285" s="25"/>
      <c r="FB285" s="25"/>
      <c r="FC285" s="25"/>
      <c r="FD285" s="25"/>
      <c r="FE285" s="25"/>
      <c r="FF285" s="25"/>
      <c r="FG285" s="25"/>
      <c r="FH285" s="25"/>
      <c r="FI285" s="25"/>
      <c r="FJ285" s="25"/>
      <c r="FK285" s="25"/>
      <c r="FL285" s="25"/>
      <c r="FM285" s="25"/>
      <c r="FN285" s="25"/>
      <c r="FO285" s="25"/>
      <c r="FP285" s="25"/>
      <c r="FQ285" s="25"/>
      <c r="FR285" s="25"/>
      <c r="FS285" s="25"/>
      <c r="FT285" s="25"/>
      <c r="FU285" s="25"/>
      <c r="FV285" s="25"/>
      <c r="FW285" s="25"/>
      <c r="FX285" s="25"/>
      <c r="FY285" s="25"/>
      <c r="FZ285" s="25"/>
      <c r="GA285" s="25"/>
      <c r="GB285" s="25"/>
      <c r="GC285" s="25"/>
      <c r="GD285" s="25"/>
      <c r="GE285" s="25"/>
      <c r="GF285" s="25"/>
      <c r="GG285" s="25"/>
      <c r="GH285" s="25"/>
      <c r="GI285" s="25"/>
      <c r="GJ285" s="25"/>
      <c r="GK285" s="25"/>
      <c r="GL285" s="25"/>
      <c r="GM285" s="25"/>
      <c r="GN285" s="25"/>
      <c r="GO285" s="25"/>
      <c r="GP285" s="25"/>
      <c r="GQ285" s="25"/>
      <c r="GR285" s="25"/>
      <c r="GS285" s="25"/>
      <c r="GT285" s="25"/>
      <c r="GU285" s="25"/>
      <c r="GV285" s="25"/>
      <c r="GW285" s="25"/>
      <c r="GX285" s="25"/>
      <c r="GY285" s="25"/>
      <c r="GZ285" s="25"/>
      <c r="HA285" s="25"/>
      <c r="HB285" s="25"/>
      <c r="HC285" s="25"/>
      <c r="HD285" s="25"/>
      <c r="HE285" s="25"/>
    </row>
    <row r="286" spans="1:213" s="49" customFormat="1">
      <c r="A286" s="12" t="s">
        <v>7</v>
      </c>
      <c r="B286" s="13" t="s">
        <v>31</v>
      </c>
      <c r="C286" s="35" t="s">
        <v>6</v>
      </c>
      <c r="D286" s="20">
        <v>44</v>
      </c>
      <c r="E286" s="14">
        <v>3800</v>
      </c>
      <c r="F286" s="14">
        <v>120</v>
      </c>
      <c r="G286" s="16">
        <f t="shared" ref="G286" si="78">E286*D286</f>
        <v>167200</v>
      </c>
      <c r="H286" s="16">
        <f t="shared" ref="H286" si="79">F286*D286</f>
        <v>5280</v>
      </c>
      <c r="I286" s="25"/>
      <c r="J286" s="25"/>
      <c r="K286" s="25"/>
      <c r="L286" s="25"/>
      <c r="M286" s="25"/>
      <c r="N286" s="25"/>
      <c r="O286" s="25"/>
      <c r="P286" s="25"/>
      <c r="Q286" s="25"/>
      <c r="R286" s="25"/>
      <c r="S286" s="25"/>
      <c r="T286" s="25"/>
      <c r="U286" s="25"/>
      <c r="V286" s="25"/>
      <c r="W286" s="25"/>
      <c r="X286" s="25"/>
      <c r="Y286" s="25"/>
      <c r="Z286" s="25"/>
      <c r="AA286" s="25"/>
      <c r="AB286" s="25"/>
      <c r="AC286" s="25"/>
      <c r="AD286" s="25"/>
      <c r="AE286" s="25"/>
      <c r="AF286" s="25"/>
      <c r="AG286" s="25"/>
      <c r="AH286" s="25"/>
      <c r="AI286" s="25"/>
      <c r="AJ286" s="25"/>
      <c r="AK286" s="25"/>
      <c r="AL286" s="25"/>
      <c r="AM286" s="25"/>
      <c r="AN286" s="25"/>
      <c r="AO286" s="25"/>
      <c r="AP286" s="25"/>
      <c r="AQ286" s="25"/>
      <c r="AR286" s="25"/>
      <c r="AS286" s="25"/>
      <c r="AT286" s="25"/>
      <c r="AU286" s="25"/>
      <c r="AV286" s="25"/>
      <c r="AW286" s="25"/>
      <c r="AX286" s="25"/>
      <c r="AY286" s="25"/>
      <c r="AZ286" s="25"/>
      <c r="BA286" s="25"/>
      <c r="BB286" s="25"/>
      <c r="BC286" s="25"/>
      <c r="BD286" s="25"/>
      <c r="BE286" s="25"/>
      <c r="BF286" s="25"/>
      <c r="BG286" s="25"/>
      <c r="BH286" s="25"/>
      <c r="BI286" s="25"/>
      <c r="BJ286" s="25"/>
      <c r="BK286" s="25"/>
      <c r="BL286" s="25"/>
      <c r="BM286" s="25"/>
      <c r="BN286" s="25"/>
      <c r="BO286" s="25"/>
      <c r="BP286" s="25"/>
      <c r="BQ286" s="25"/>
      <c r="BR286" s="25"/>
      <c r="BS286" s="25"/>
      <c r="BT286" s="25"/>
      <c r="BU286" s="25"/>
      <c r="BV286" s="25"/>
      <c r="BW286" s="25"/>
      <c r="BX286" s="25"/>
      <c r="BY286" s="25"/>
      <c r="BZ286" s="25"/>
      <c r="CA286" s="25"/>
      <c r="CB286" s="25"/>
      <c r="CC286" s="25"/>
      <c r="CD286" s="25"/>
      <c r="CE286" s="25"/>
      <c r="CF286" s="25"/>
      <c r="CG286" s="25"/>
      <c r="CH286" s="25"/>
      <c r="CI286" s="25"/>
      <c r="CJ286" s="25"/>
      <c r="CK286" s="25"/>
      <c r="CL286" s="25"/>
      <c r="CM286" s="25"/>
      <c r="CN286" s="25"/>
      <c r="CO286" s="25"/>
      <c r="CP286" s="25"/>
      <c r="CQ286" s="25"/>
      <c r="CR286" s="25"/>
      <c r="CS286" s="25"/>
      <c r="CT286" s="25"/>
      <c r="CU286" s="25"/>
      <c r="CV286" s="25"/>
      <c r="CW286" s="25"/>
      <c r="CX286" s="25"/>
      <c r="CY286" s="25"/>
      <c r="CZ286" s="25"/>
      <c r="DA286" s="25"/>
      <c r="DB286" s="25"/>
      <c r="DC286" s="25"/>
      <c r="DD286" s="25"/>
      <c r="DE286" s="25"/>
      <c r="DF286" s="25"/>
      <c r="DG286" s="25"/>
      <c r="DH286" s="25"/>
      <c r="DI286" s="25"/>
      <c r="DJ286" s="25"/>
      <c r="DK286" s="25"/>
      <c r="DL286" s="25"/>
      <c r="DM286" s="25"/>
      <c r="DN286" s="25"/>
      <c r="DO286" s="25"/>
      <c r="DP286" s="25"/>
      <c r="DQ286" s="25"/>
      <c r="DR286" s="25"/>
      <c r="DS286" s="25"/>
      <c r="DT286" s="25"/>
      <c r="DU286" s="25"/>
      <c r="DV286" s="25"/>
      <c r="DW286" s="25"/>
      <c r="DX286" s="25"/>
      <c r="DY286" s="25"/>
      <c r="DZ286" s="25"/>
      <c r="EA286" s="25"/>
      <c r="EB286" s="25"/>
      <c r="EC286" s="25"/>
      <c r="ED286" s="25"/>
      <c r="EE286" s="25"/>
      <c r="EF286" s="25"/>
      <c r="EG286" s="25"/>
      <c r="EH286" s="25"/>
      <c r="EI286" s="25"/>
      <c r="EJ286" s="25"/>
      <c r="EK286" s="25"/>
      <c r="EL286" s="25"/>
      <c r="EM286" s="25"/>
      <c r="EN286" s="25"/>
      <c r="EO286" s="25"/>
      <c r="EP286" s="25"/>
      <c r="EQ286" s="25"/>
      <c r="ER286" s="25"/>
      <c r="ES286" s="25"/>
      <c r="ET286" s="25"/>
      <c r="EU286" s="25"/>
      <c r="EV286" s="25"/>
      <c r="EW286" s="25"/>
      <c r="EX286" s="25"/>
      <c r="EY286" s="25"/>
      <c r="EZ286" s="25"/>
      <c r="FA286" s="25"/>
      <c r="FB286" s="25"/>
      <c r="FC286" s="25"/>
      <c r="FD286" s="25"/>
      <c r="FE286" s="25"/>
      <c r="FF286" s="25"/>
      <c r="FG286" s="25"/>
      <c r="FH286" s="25"/>
      <c r="FI286" s="25"/>
      <c r="FJ286" s="25"/>
      <c r="FK286" s="25"/>
      <c r="FL286" s="25"/>
      <c r="FM286" s="25"/>
      <c r="FN286" s="25"/>
      <c r="FO286" s="25"/>
      <c r="FP286" s="25"/>
      <c r="FQ286" s="25"/>
      <c r="FR286" s="25"/>
      <c r="FS286" s="25"/>
      <c r="FT286" s="25"/>
      <c r="FU286" s="25"/>
      <c r="FV286" s="25"/>
      <c r="FW286" s="25"/>
      <c r="FX286" s="25"/>
      <c r="FY286" s="25"/>
      <c r="FZ286" s="25"/>
      <c r="GA286" s="25"/>
      <c r="GB286" s="25"/>
      <c r="GC286" s="25"/>
      <c r="GD286" s="25"/>
      <c r="GE286" s="25"/>
      <c r="GF286" s="25"/>
      <c r="GG286" s="25"/>
      <c r="GH286" s="25"/>
      <c r="GI286" s="25"/>
      <c r="GJ286" s="25"/>
      <c r="GK286" s="25"/>
      <c r="GL286" s="25"/>
      <c r="GM286" s="25"/>
      <c r="GN286" s="25"/>
      <c r="GO286" s="25"/>
      <c r="GP286" s="25"/>
      <c r="GQ286" s="25"/>
      <c r="GR286" s="25"/>
      <c r="GS286" s="25"/>
      <c r="GT286" s="25"/>
      <c r="GU286" s="25"/>
      <c r="GV286" s="25"/>
      <c r="GW286" s="25"/>
      <c r="GX286" s="25"/>
      <c r="GY286" s="25"/>
      <c r="GZ286" s="25"/>
      <c r="HA286" s="25"/>
      <c r="HB286" s="25"/>
      <c r="HC286" s="25"/>
      <c r="HD286" s="25"/>
      <c r="HE286" s="25"/>
    </row>
    <row r="287" spans="1:213" ht="46.8">
      <c r="A287" s="12">
        <v>9</v>
      </c>
      <c r="B287" s="50" t="s">
        <v>281</v>
      </c>
      <c r="C287" s="35"/>
      <c r="D287" s="20"/>
      <c r="E287" s="14"/>
      <c r="F287" s="14"/>
      <c r="G287" s="16"/>
      <c r="H287" s="16"/>
      <c r="I287" s="25"/>
      <c r="J287" s="25"/>
      <c r="K287" s="25"/>
      <c r="L287" s="25"/>
      <c r="M287" s="25"/>
      <c r="N287" s="25"/>
      <c r="O287" s="25"/>
      <c r="P287" s="25"/>
      <c r="Q287" s="25"/>
      <c r="R287" s="25"/>
      <c r="S287" s="25"/>
      <c r="T287" s="25"/>
      <c r="U287" s="25"/>
      <c r="V287" s="25"/>
      <c r="W287" s="25"/>
      <c r="X287" s="25"/>
      <c r="Y287" s="25"/>
      <c r="Z287" s="25"/>
      <c r="AA287" s="25"/>
      <c r="AB287" s="25"/>
      <c r="AC287" s="25"/>
      <c r="AD287" s="25"/>
      <c r="AE287" s="25"/>
      <c r="AF287" s="25"/>
      <c r="AG287" s="25"/>
      <c r="AH287" s="25"/>
      <c r="AI287" s="25"/>
      <c r="AJ287" s="25"/>
      <c r="AK287" s="25"/>
      <c r="AL287" s="25"/>
      <c r="AM287" s="25"/>
      <c r="AN287" s="25"/>
      <c r="AO287" s="25"/>
      <c r="AP287" s="25"/>
      <c r="AQ287" s="25"/>
      <c r="AR287" s="25"/>
      <c r="AS287" s="25"/>
      <c r="AT287" s="25"/>
      <c r="AU287" s="25"/>
      <c r="AV287" s="25"/>
      <c r="AW287" s="25"/>
      <c r="AX287" s="25"/>
      <c r="AY287" s="25"/>
      <c r="AZ287" s="25"/>
      <c r="BA287" s="25"/>
      <c r="BB287" s="25"/>
      <c r="BC287" s="25"/>
      <c r="BD287" s="25"/>
      <c r="BE287" s="25"/>
      <c r="BF287" s="25"/>
      <c r="BG287" s="25"/>
      <c r="BH287" s="25"/>
      <c r="BI287" s="25"/>
      <c r="BJ287" s="25"/>
      <c r="BK287" s="25"/>
      <c r="BL287" s="25"/>
      <c r="BM287" s="25"/>
      <c r="BN287" s="25"/>
      <c r="BO287" s="25"/>
      <c r="BP287" s="25"/>
      <c r="BQ287" s="25"/>
      <c r="BR287" s="25"/>
      <c r="BS287" s="25"/>
      <c r="BT287" s="25"/>
      <c r="BU287" s="25"/>
      <c r="BV287" s="25"/>
      <c r="BW287" s="25"/>
      <c r="BX287" s="25"/>
      <c r="BY287" s="25"/>
      <c r="BZ287" s="25"/>
      <c r="CA287" s="25"/>
      <c r="CB287" s="25"/>
      <c r="CC287" s="25"/>
      <c r="CD287" s="25"/>
      <c r="CE287" s="25"/>
      <c r="CF287" s="25"/>
      <c r="CG287" s="25"/>
      <c r="CH287" s="25"/>
      <c r="CI287" s="25"/>
      <c r="CJ287" s="25"/>
      <c r="CK287" s="25"/>
      <c r="CL287" s="25"/>
      <c r="CM287" s="25"/>
      <c r="CN287" s="25"/>
      <c r="CO287" s="25"/>
      <c r="CP287" s="25"/>
      <c r="CQ287" s="25"/>
      <c r="CR287" s="25"/>
      <c r="CS287" s="25"/>
      <c r="CT287" s="25"/>
      <c r="CU287" s="25"/>
      <c r="CV287" s="25"/>
      <c r="CW287" s="25"/>
      <c r="CX287" s="25"/>
      <c r="CY287" s="25"/>
      <c r="CZ287" s="25"/>
      <c r="DA287" s="25"/>
      <c r="DB287" s="25"/>
      <c r="DC287" s="25"/>
      <c r="DD287" s="25"/>
      <c r="DE287" s="25"/>
      <c r="DF287" s="25"/>
      <c r="DG287" s="25"/>
      <c r="DH287" s="25"/>
      <c r="DI287" s="25"/>
      <c r="DJ287" s="25"/>
      <c r="DK287" s="25"/>
      <c r="DL287" s="25"/>
      <c r="DM287" s="25"/>
      <c r="DN287" s="25"/>
      <c r="DO287" s="25"/>
      <c r="DP287" s="25"/>
      <c r="DQ287" s="25"/>
      <c r="DR287" s="25"/>
      <c r="DS287" s="25"/>
      <c r="DT287" s="25"/>
      <c r="DU287" s="25"/>
      <c r="DV287" s="25"/>
      <c r="DW287" s="25"/>
      <c r="DX287" s="25"/>
      <c r="DY287" s="25"/>
      <c r="DZ287" s="25"/>
      <c r="EA287" s="25"/>
      <c r="EB287" s="25"/>
      <c r="EC287" s="25"/>
      <c r="ED287" s="25"/>
      <c r="EE287" s="25"/>
      <c r="EF287" s="25"/>
      <c r="EG287" s="25"/>
      <c r="EH287" s="25"/>
      <c r="EI287" s="25"/>
      <c r="EJ287" s="25"/>
      <c r="EK287" s="25"/>
      <c r="EL287" s="25"/>
      <c r="EM287" s="25"/>
      <c r="EN287" s="25"/>
      <c r="EO287" s="25"/>
      <c r="EP287" s="25"/>
      <c r="EQ287" s="25"/>
      <c r="ER287" s="25"/>
      <c r="ES287" s="25"/>
      <c r="ET287" s="25"/>
      <c r="EU287" s="25"/>
      <c r="EV287" s="25"/>
      <c r="EW287" s="25"/>
      <c r="EX287" s="25"/>
      <c r="EY287" s="25"/>
      <c r="EZ287" s="25"/>
      <c r="FA287" s="25"/>
      <c r="FB287" s="25"/>
      <c r="FC287" s="25"/>
      <c r="FD287" s="25"/>
      <c r="FE287" s="25"/>
      <c r="FF287" s="25"/>
      <c r="FG287" s="25"/>
      <c r="FH287" s="25"/>
      <c r="FI287" s="25"/>
      <c r="FJ287" s="25"/>
      <c r="FK287" s="25"/>
      <c r="FL287" s="25"/>
      <c r="FM287" s="25"/>
      <c r="FN287" s="25"/>
      <c r="FO287" s="25"/>
      <c r="FP287" s="25"/>
      <c r="FQ287" s="25"/>
      <c r="FR287" s="25"/>
      <c r="FS287" s="25"/>
      <c r="FT287" s="25"/>
      <c r="FU287" s="25"/>
      <c r="FV287" s="25"/>
      <c r="FW287" s="25"/>
      <c r="FX287" s="25"/>
      <c r="FY287" s="25"/>
      <c r="FZ287" s="25"/>
      <c r="GA287" s="25"/>
      <c r="GB287" s="25"/>
      <c r="GC287" s="25"/>
      <c r="GD287" s="25"/>
      <c r="GE287" s="25"/>
      <c r="GF287" s="25"/>
      <c r="GG287" s="25"/>
      <c r="GH287" s="25"/>
      <c r="GI287" s="25"/>
      <c r="GJ287" s="25"/>
      <c r="GK287" s="25"/>
      <c r="GL287" s="25"/>
      <c r="GM287" s="25"/>
      <c r="GN287" s="25"/>
      <c r="GO287" s="25"/>
      <c r="GP287" s="25"/>
      <c r="GQ287" s="25"/>
      <c r="GR287" s="25"/>
      <c r="GS287" s="25"/>
      <c r="GT287" s="25"/>
      <c r="GU287" s="25"/>
      <c r="GV287" s="25"/>
      <c r="GW287" s="25"/>
      <c r="GX287" s="25"/>
      <c r="GY287" s="25"/>
      <c r="GZ287" s="25"/>
      <c r="HA287" s="25"/>
      <c r="HB287" s="25"/>
      <c r="HC287" s="25"/>
      <c r="HD287" s="25"/>
      <c r="HE287" s="25"/>
    </row>
    <row r="288" spans="1:213">
      <c r="A288" s="12" t="s">
        <v>7</v>
      </c>
      <c r="B288" s="50" t="s">
        <v>262</v>
      </c>
      <c r="C288" s="35" t="s">
        <v>6</v>
      </c>
      <c r="D288" s="20">
        <v>1800</v>
      </c>
      <c r="E288" s="14">
        <v>220</v>
      </c>
      <c r="F288" s="14">
        <v>60</v>
      </c>
      <c r="G288" s="16">
        <f t="shared" ref="G288:G294" si="80">E288*D288</f>
        <v>396000</v>
      </c>
      <c r="H288" s="16">
        <f t="shared" ref="H288:H294" si="81">F288*D288</f>
        <v>108000</v>
      </c>
      <c r="I288" s="25"/>
      <c r="J288" s="25"/>
      <c r="K288" s="25"/>
      <c r="L288" s="25"/>
      <c r="M288" s="25"/>
      <c r="N288" s="25"/>
      <c r="O288" s="25"/>
      <c r="P288" s="25"/>
      <c r="Q288" s="25"/>
      <c r="R288" s="25"/>
      <c r="S288" s="25"/>
      <c r="T288" s="25"/>
      <c r="U288" s="25"/>
      <c r="V288" s="25"/>
      <c r="W288" s="25"/>
      <c r="X288" s="25"/>
      <c r="Y288" s="25"/>
      <c r="Z288" s="25"/>
      <c r="AA288" s="25"/>
      <c r="AB288" s="25"/>
      <c r="AC288" s="25"/>
      <c r="AD288" s="25"/>
      <c r="AE288" s="25"/>
      <c r="AF288" s="25"/>
      <c r="AG288" s="25"/>
      <c r="AH288" s="25"/>
      <c r="AI288" s="25"/>
      <c r="AJ288" s="25"/>
      <c r="AK288" s="25"/>
      <c r="AL288" s="25"/>
      <c r="AM288" s="25"/>
      <c r="AN288" s="25"/>
      <c r="AO288" s="25"/>
      <c r="AP288" s="25"/>
      <c r="AQ288" s="25"/>
      <c r="AR288" s="25"/>
      <c r="AS288" s="25"/>
      <c r="AT288" s="25"/>
      <c r="AU288" s="25"/>
      <c r="AV288" s="25"/>
      <c r="AW288" s="25"/>
      <c r="AX288" s="25"/>
      <c r="AY288" s="25"/>
      <c r="AZ288" s="25"/>
      <c r="BA288" s="25"/>
      <c r="BB288" s="25"/>
      <c r="BC288" s="25"/>
      <c r="BD288" s="25"/>
      <c r="BE288" s="25"/>
      <c r="BF288" s="25"/>
      <c r="BG288" s="25"/>
      <c r="BH288" s="25"/>
      <c r="BI288" s="25"/>
      <c r="BJ288" s="25"/>
      <c r="BK288" s="25"/>
      <c r="BL288" s="25"/>
      <c r="BM288" s="25"/>
      <c r="BN288" s="25"/>
      <c r="BO288" s="25"/>
      <c r="BP288" s="25"/>
      <c r="BQ288" s="25"/>
      <c r="BR288" s="25"/>
      <c r="BS288" s="25"/>
      <c r="BT288" s="25"/>
      <c r="BU288" s="25"/>
      <c r="BV288" s="25"/>
      <c r="BW288" s="25"/>
      <c r="BX288" s="25"/>
      <c r="BY288" s="25"/>
      <c r="BZ288" s="25"/>
      <c r="CA288" s="25"/>
      <c r="CB288" s="25"/>
      <c r="CC288" s="25"/>
      <c r="CD288" s="25"/>
      <c r="CE288" s="25"/>
      <c r="CF288" s="25"/>
      <c r="CG288" s="25"/>
      <c r="CH288" s="25"/>
      <c r="CI288" s="25"/>
      <c r="CJ288" s="25"/>
      <c r="CK288" s="25"/>
      <c r="CL288" s="25"/>
      <c r="CM288" s="25"/>
      <c r="CN288" s="25"/>
      <c r="CO288" s="25"/>
      <c r="CP288" s="25"/>
      <c r="CQ288" s="25"/>
      <c r="CR288" s="25"/>
      <c r="CS288" s="25"/>
      <c r="CT288" s="25"/>
      <c r="CU288" s="25"/>
      <c r="CV288" s="25"/>
      <c r="CW288" s="25"/>
      <c r="CX288" s="25"/>
      <c r="CY288" s="25"/>
      <c r="CZ288" s="25"/>
      <c r="DA288" s="25"/>
      <c r="DB288" s="25"/>
      <c r="DC288" s="25"/>
      <c r="DD288" s="25"/>
      <c r="DE288" s="25"/>
      <c r="DF288" s="25"/>
      <c r="DG288" s="25"/>
      <c r="DH288" s="25"/>
      <c r="DI288" s="25"/>
      <c r="DJ288" s="25"/>
      <c r="DK288" s="25"/>
      <c r="DL288" s="25"/>
      <c r="DM288" s="25"/>
      <c r="DN288" s="25"/>
      <c r="DO288" s="25"/>
      <c r="DP288" s="25"/>
      <c r="DQ288" s="25"/>
      <c r="DR288" s="25"/>
      <c r="DS288" s="25"/>
      <c r="DT288" s="25"/>
      <c r="DU288" s="25"/>
      <c r="DV288" s="25"/>
      <c r="DW288" s="25"/>
      <c r="DX288" s="25"/>
      <c r="DY288" s="25"/>
      <c r="DZ288" s="25"/>
      <c r="EA288" s="25"/>
      <c r="EB288" s="25"/>
      <c r="EC288" s="25"/>
      <c r="ED288" s="25"/>
      <c r="EE288" s="25"/>
      <c r="EF288" s="25"/>
      <c r="EG288" s="25"/>
      <c r="EH288" s="25"/>
      <c r="EI288" s="25"/>
      <c r="EJ288" s="25"/>
      <c r="EK288" s="25"/>
      <c r="EL288" s="25"/>
      <c r="EM288" s="25"/>
      <c r="EN288" s="25"/>
      <c r="EO288" s="25"/>
      <c r="EP288" s="25"/>
      <c r="EQ288" s="25"/>
      <c r="ER288" s="25"/>
      <c r="ES288" s="25"/>
      <c r="ET288" s="25"/>
      <c r="EU288" s="25"/>
      <c r="EV288" s="25"/>
      <c r="EW288" s="25"/>
      <c r="EX288" s="25"/>
      <c r="EY288" s="25"/>
      <c r="EZ288" s="25"/>
      <c r="FA288" s="25"/>
      <c r="FB288" s="25"/>
      <c r="FC288" s="25"/>
      <c r="FD288" s="25"/>
      <c r="FE288" s="25"/>
      <c r="FF288" s="25"/>
      <c r="FG288" s="25"/>
      <c r="FH288" s="25"/>
      <c r="FI288" s="25"/>
      <c r="FJ288" s="25"/>
      <c r="FK288" s="25"/>
      <c r="FL288" s="25"/>
      <c r="FM288" s="25"/>
      <c r="FN288" s="25"/>
      <c r="FO288" s="25"/>
      <c r="FP288" s="25"/>
      <c r="FQ288" s="25"/>
      <c r="FR288" s="25"/>
      <c r="FS288" s="25"/>
      <c r="FT288" s="25"/>
      <c r="FU288" s="25"/>
      <c r="FV288" s="25"/>
      <c r="FW288" s="25"/>
      <c r="FX288" s="25"/>
      <c r="FY288" s="25"/>
      <c r="FZ288" s="25"/>
      <c r="GA288" s="25"/>
      <c r="GB288" s="25"/>
      <c r="GC288" s="25"/>
      <c r="GD288" s="25"/>
      <c r="GE288" s="25"/>
      <c r="GF288" s="25"/>
      <c r="GG288" s="25"/>
      <c r="GH288" s="25"/>
      <c r="GI288" s="25"/>
      <c r="GJ288" s="25"/>
      <c r="GK288" s="25"/>
      <c r="GL288" s="25"/>
      <c r="GM288" s="25"/>
      <c r="GN288" s="25"/>
      <c r="GO288" s="25"/>
      <c r="GP288" s="25"/>
      <c r="GQ288" s="25"/>
      <c r="GR288" s="25"/>
      <c r="GS288" s="25"/>
      <c r="GT288" s="25"/>
      <c r="GU288" s="25"/>
      <c r="GV288" s="25"/>
      <c r="GW288" s="25"/>
      <c r="GX288" s="25"/>
      <c r="GY288" s="25"/>
      <c r="GZ288" s="25"/>
      <c r="HA288" s="25"/>
      <c r="HB288" s="25"/>
      <c r="HC288" s="25"/>
      <c r="HD288" s="25"/>
      <c r="HE288" s="25"/>
    </row>
    <row r="289" spans="1:213">
      <c r="A289" s="12" t="s">
        <v>8</v>
      </c>
      <c r="B289" s="50" t="s">
        <v>263</v>
      </c>
      <c r="C289" s="35" t="s">
        <v>6</v>
      </c>
      <c r="D289" s="20">
        <v>1768</v>
      </c>
      <c r="E289" s="14">
        <v>220</v>
      </c>
      <c r="F289" s="14">
        <v>60</v>
      </c>
      <c r="G289" s="16">
        <f t="shared" si="80"/>
        <v>388960</v>
      </c>
      <c r="H289" s="16">
        <f t="shared" si="81"/>
        <v>106080</v>
      </c>
      <c r="I289" s="25"/>
      <c r="J289" s="25"/>
      <c r="K289" s="25"/>
      <c r="L289" s="25"/>
      <c r="M289" s="25"/>
      <c r="N289" s="25"/>
      <c r="O289" s="25"/>
      <c r="P289" s="25"/>
      <c r="Q289" s="25"/>
      <c r="R289" s="25"/>
      <c r="S289" s="25"/>
      <c r="T289" s="25"/>
      <c r="U289" s="25"/>
      <c r="V289" s="25"/>
      <c r="W289" s="25"/>
      <c r="X289" s="25"/>
      <c r="Y289" s="25"/>
      <c r="Z289" s="25"/>
      <c r="AA289" s="25"/>
      <c r="AB289" s="25"/>
      <c r="AC289" s="25"/>
      <c r="AD289" s="25"/>
      <c r="AE289" s="25"/>
      <c r="AF289" s="25"/>
      <c r="AG289" s="25"/>
      <c r="AH289" s="25"/>
      <c r="AI289" s="25"/>
      <c r="AJ289" s="25"/>
      <c r="AK289" s="25"/>
      <c r="AL289" s="25"/>
      <c r="AM289" s="25"/>
      <c r="AN289" s="25"/>
      <c r="AO289" s="25"/>
      <c r="AP289" s="25"/>
      <c r="AQ289" s="25"/>
      <c r="AR289" s="25"/>
      <c r="AS289" s="25"/>
      <c r="AT289" s="25"/>
      <c r="AU289" s="25"/>
      <c r="AV289" s="25"/>
      <c r="AW289" s="25"/>
      <c r="AX289" s="25"/>
      <c r="AY289" s="25"/>
      <c r="AZ289" s="25"/>
      <c r="BA289" s="25"/>
      <c r="BB289" s="25"/>
      <c r="BC289" s="25"/>
      <c r="BD289" s="25"/>
      <c r="BE289" s="25"/>
      <c r="BF289" s="25"/>
      <c r="BG289" s="25"/>
      <c r="BH289" s="25"/>
      <c r="BI289" s="25"/>
      <c r="BJ289" s="25"/>
      <c r="BK289" s="25"/>
      <c r="BL289" s="25"/>
      <c r="BM289" s="25"/>
      <c r="BN289" s="25"/>
      <c r="BO289" s="25"/>
      <c r="BP289" s="25"/>
      <c r="BQ289" s="25"/>
      <c r="BR289" s="25"/>
      <c r="BS289" s="25"/>
      <c r="BT289" s="25"/>
      <c r="BU289" s="25"/>
      <c r="BV289" s="25"/>
      <c r="BW289" s="25"/>
      <c r="BX289" s="25"/>
      <c r="BY289" s="25"/>
      <c r="BZ289" s="25"/>
      <c r="CA289" s="25"/>
      <c r="CB289" s="25"/>
      <c r="CC289" s="25"/>
      <c r="CD289" s="25"/>
      <c r="CE289" s="25"/>
      <c r="CF289" s="25"/>
      <c r="CG289" s="25"/>
      <c r="CH289" s="25"/>
      <c r="CI289" s="25"/>
      <c r="CJ289" s="25"/>
      <c r="CK289" s="25"/>
      <c r="CL289" s="25"/>
      <c r="CM289" s="25"/>
      <c r="CN289" s="25"/>
      <c r="CO289" s="25"/>
      <c r="CP289" s="25"/>
      <c r="CQ289" s="25"/>
      <c r="CR289" s="25"/>
      <c r="CS289" s="25"/>
      <c r="CT289" s="25"/>
      <c r="CU289" s="25"/>
      <c r="CV289" s="25"/>
      <c r="CW289" s="25"/>
      <c r="CX289" s="25"/>
      <c r="CY289" s="25"/>
      <c r="CZ289" s="25"/>
      <c r="DA289" s="25"/>
      <c r="DB289" s="25"/>
      <c r="DC289" s="25"/>
      <c r="DD289" s="25"/>
      <c r="DE289" s="25"/>
      <c r="DF289" s="25"/>
      <c r="DG289" s="25"/>
      <c r="DH289" s="25"/>
      <c r="DI289" s="25"/>
      <c r="DJ289" s="25"/>
      <c r="DK289" s="25"/>
      <c r="DL289" s="25"/>
      <c r="DM289" s="25"/>
      <c r="DN289" s="25"/>
      <c r="DO289" s="25"/>
      <c r="DP289" s="25"/>
      <c r="DQ289" s="25"/>
      <c r="DR289" s="25"/>
      <c r="DS289" s="25"/>
      <c r="DT289" s="25"/>
      <c r="DU289" s="25"/>
      <c r="DV289" s="25"/>
      <c r="DW289" s="25"/>
      <c r="DX289" s="25"/>
      <c r="DY289" s="25"/>
      <c r="DZ289" s="25"/>
      <c r="EA289" s="25"/>
      <c r="EB289" s="25"/>
      <c r="EC289" s="25"/>
      <c r="ED289" s="25"/>
      <c r="EE289" s="25"/>
      <c r="EF289" s="25"/>
      <c r="EG289" s="25"/>
      <c r="EH289" s="25"/>
      <c r="EI289" s="25"/>
      <c r="EJ289" s="25"/>
      <c r="EK289" s="25"/>
      <c r="EL289" s="25"/>
      <c r="EM289" s="25"/>
      <c r="EN289" s="25"/>
      <c r="EO289" s="25"/>
      <c r="EP289" s="25"/>
      <c r="EQ289" s="25"/>
      <c r="ER289" s="25"/>
      <c r="ES289" s="25"/>
      <c r="ET289" s="25"/>
      <c r="EU289" s="25"/>
      <c r="EV289" s="25"/>
      <c r="EW289" s="25"/>
      <c r="EX289" s="25"/>
      <c r="EY289" s="25"/>
      <c r="EZ289" s="25"/>
      <c r="FA289" s="25"/>
      <c r="FB289" s="25"/>
      <c r="FC289" s="25"/>
      <c r="FD289" s="25"/>
      <c r="FE289" s="25"/>
      <c r="FF289" s="25"/>
      <c r="FG289" s="25"/>
      <c r="FH289" s="25"/>
      <c r="FI289" s="25"/>
      <c r="FJ289" s="25"/>
      <c r="FK289" s="25"/>
      <c r="FL289" s="25"/>
      <c r="FM289" s="25"/>
      <c r="FN289" s="25"/>
      <c r="FO289" s="25"/>
      <c r="FP289" s="25"/>
      <c r="FQ289" s="25"/>
      <c r="FR289" s="25"/>
      <c r="FS289" s="25"/>
      <c r="FT289" s="25"/>
      <c r="FU289" s="25"/>
      <c r="FV289" s="25"/>
      <c r="FW289" s="25"/>
      <c r="FX289" s="25"/>
      <c r="FY289" s="25"/>
      <c r="FZ289" s="25"/>
      <c r="GA289" s="25"/>
      <c r="GB289" s="25"/>
      <c r="GC289" s="25"/>
      <c r="GD289" s="25"/>
      <c r="GE289" s="25"/>
      <c r="GF289" s="25"/>
      <c r="GG289" s="25"/>
      <c r="GH289" s="25"/>
      <c r="GI289" s="25"/>
      <c r="GJ289" s="25"/>
      <c r="GK289" s="25"/>
      <c r="GL289" s="25"/>
      <c r="GM289" s="25"/>
      <c r="GN289" s="25"/>
      <c r="GO289" s="25"/>
      <c r="GP289" s="25"/>
      <c r="GQ289" s="25"/>
      <c r="GR289" s="25"/>
      <c r="GS289" s="25"/>
      <c r="GT289" s="25"/>
      <c r="GU289" s="25"/>
      <c r="GV289" s="25"/>
      <c r="GW289" s="25"/>
      <c r="GX289" s="25"/>
      <c r="GY289" s="25"/>
      <c r="GZ289" s="25"/>
      <c r="HA289" s="25"/>
      <c r="HB289" s="25"/>
      <c r="HC289" s="25"/>
      <c r="HD289" s="25"/>
      <c r="HE289" s="25"/>
    </row>
    <row r="290" spans="1:213">
      <c r="A290" s="12" t="s">
        <v>9</v>
      </c>
      <c r="B290" s="50" t="s">
        <v>264</v>
      </c>
      <c r="C290" s="35" t="s">
        <v>6</v>
      </c>
      <c r="D290" s="20">
        <v>1026</v>
      </c>
      <c r="E290" s="14">
        <v>280</v>
      </c>
      <c r="F290" s="14">
        <v>60</v>
      </c>
      <c r="G290" s="16">
        <f t="shared" si="80"/>
        <v>287280</v>
      </c>
      <c r="H290" s="16">
        <f t="shared" si="81"/>
        <v>61560</v>
      </c>
      <c r="I290" s="25"/>
      <c r="J290" s="25"/>
      <c r="K290" s="25"/>
      <c r="L290" s="25"/>
      <c r="M290" s="25"/>
      <c r="N290" s="25"/>
      <c r="O290" s="25"/>
      <c r="P290" s="25"/>
      <c r="Q290" s="25"/>
      <c r="R290" s="25"/>
      <c r="S290" s="25"/>
      <c r="T290" s="25"/>
      <c r="U290" s="25"/>
      <c r="V290" s="25"/>
      <c r="W290" s="25"/>
      <c r="X290" s="25"/>
      <c r="Y290" s="25"/>
      <c r="Z290" s="25"/>
      <c r="AA290" s="25"/>
      <c r="AB290" s="25"/>
      <c r="AC290" s="25"/>
      <c r="AD290" s="25"/>
      <c r="AE290" s="25"/>
      <c r="AF290" s="25"/>
      <c r="AG290" s="25"/>
      <c r="AH290" s="25"/>
      <c r="AI290" s="25"/>
      <c r="AJ290" s="25"/>
      <c r="AK290" s="25"/>
      <c r="AL290" s="25"/>
      <c r="AM290" s="25"/>
      <c r="AN290" s="25"/>
      <c r="AO290" s="25"/>
      <c r="AP290" s="25"/>
      <c r="AQ290" s="25"/>
      <c r="AR290" s="25"/>
      <c r="AS290" s="25"/>
      <c r="AT290" s="25"/>
      <c r="AU290" s="25"/>
      <c r="AV290" s="25"/>
      <c r="AW290" s="25"/>
      <c r="AX290" s="25"/>
      <c r="AY290" s="25"/>
      <c r="AZ290" s="25"/>
      <c r="BA290" s="25"/>
      <c r="BB290" s="25"/>
      <c r="BC290" s="25"/>
      <c r="BD290" s="25"/>
      <c r="BE290" s="25"/>
      <c r="BF290" s="25"/>
      <c r="BG290" s="25"/>
      <c r="BH290" s="25"/>
      <c r="BI290" s="25"/>
      <c r="BJ290" s="25"/>
      <c r="BK290" s="25"/>
      <c r="BL290" s="25"/>
      <c r="BM290" s="25"/>
      <c r="BN290" s="25"/>
      <c r="BO290" s="25"/>
      <c r="BP290" s="25"/>
      <c r="BQ290" s="25"/>
      <c r="BR290" s="25"/>
      <c r="BS290" s="25"/>
      <c r="BT290" s="25"/>
      <c r="BU290" s="25"/>
      <c r="BV290" s="25"/>
      <c r="BW290" s="25"/>
      <c r="BX290" s="25"/>
      <c r="BY290" s="25"/>
      <c r="BZ290" s="25"/>
      <c r="CA290" s="25"/>
      <c r="CB290" s="25"/>
      <c r="CC290" s="25"/>
      <c r="CD290" s="25"/>
      <c r="CE290" s="25"/>
      <c r="CF290" s="25"/>
      <c r="CG290" s="25"/>
      <c r="CH290" s="25"/>
      <c r="CI290" s="25"/>
      <c r="CJ290" s="25"/>
      <c r="CK290" s="25"/>
      <c r="CL290" s="25"/>
      <c r="CM290" s="25"/>
      <c r="CN290" s="25"/>
      <c r="CO290" s="25"/>
      <c r="CP290" s="25"/>
      <c r="CQ290" s="25"/>
      <c r="CR290" s="25"/>
      <c r="CS290" s="25"/>
      <c r="CT290" s="25"/>
      <c r="CU290" s="25"/>
      <c r="CV290" s="25"/>
      <c r="CW290" s="25"/>
      <c r="CX290" s="25"/>
      <c r="CY290" s="25"/>
      <c r="CZ290" s="25"/>
      <c r="DA290" s="25"/>
      <c r="DB290" s="25"/>
      <c r="DC290" s="25"/>
      <c r="DD290" s="25"/>
      <c r="DE290" s="25"/>
      <c r="DF290" s="25"/>
      <c r="DG290" s="25"/>
      <c r="DH290" s="25"/>
      <c r="DI290" s="25"/>
      <c r="DJ290" s="25"/>
      <c r="DK290" s="25"/>
      <c r="DL290" s="25"/>
      <c r="DM290" s="25"/>
      <c r="DN290" s="25"/>
      <c r="DO290" s="25"/>
      <c r="DP290" s="25"/>
      <c r="DQ290" s="25"/>
      <c r="DR290" s="25"/>
      <c r="DS290" s="25"/>
      <c r="DT290" s="25"/>
      <c r="DU290" s="25"/>
      <c r="DV290" s="25"/>
      <c r="DW290" s="25"/>
      <c r="DX290" s="25"/>
      <c r="DY290" s="25"/>
      <c r="DZ290" s="25"/>
      <c r="EA290" s="25"/>
      <c r="EB290" s="25"/>
      <c r="EC290" s="25"/>
      <c r="ED290" s="25"/>
      <c r="EE290" s="25"/>
      <c r="EF290" s="25"/>
      <c r="EG290" s="25"/>
      <c r="EH290" s="25"/>
      <c r="EI290" s="25"/>
      <c r="EJ290" s="25"/>
      <c r="EK290" s="25"/>
      <c r="EL290" s="25"/>
      <c r="EM290" s="25"/>
      <c r="EN290" s="25"/>
      <c r="EO290" s="25"/>
      <c r="EP290" s="25"/>
      <c r="EQ290" s="25"/>
      <c r="ER290" s="25"/>
      <c r="ES290" s="25"/>
      <c r="ET290" s="25"/>
      <c r="EU290" s="25"/>
      <c r="EV290" s="25"/>
      <c r="EW290" s="25"/>
      <c r="EX290" s="25"/>
      <c r="EY290" s="25"/>
      <c r="EZ290" s="25"/>
      <c r="FA290" s="25"/>
      <c r="FB290" s="25"/>
      <c r="FC290" s="25"/>
      <c r="FD290" s="25"/>
      <c r="FE290" s="25"/>
      <c r="FF290" s="25"/>
      <c r="FG290" s="25"/>
      <c r="FH290" s="25"/>
      <c r="FI290" s="25"/>
      <c r="FJ290" s="25"/>
      <c r="FK290" s="25"/>
      <c r="FL290" s="25"/>
      <c r="FM290" s="25"/>
      <c r="FN290" s="25"/>
      <c r="FO290" s="25"/>
      <c r="FP290" s="25"/>
      <c r="FQ290" s="25"/>
      <c r="FR290" s="25"/>
      <c r="FS290" s="25"/>
      <c r="FT290" s="25"/>
      <c r="FU290" s="25"/>
      <c r="FV290" s="25"/>
      <c r="FW290" s="25"/>
      <c r="FX290" s="25"/>
      <c r="FY290" s="25"/>
      <c r="FZ290" s="25"/>
      <c r="GA290" s="25"/>
      <c r="GB290" s="25"/>
      <c r="GC290" s="25"/>
      <c r="GD290" s="25"/>
      <c r="GE290" s="25"/>
      <c r="GF290" s="25"/>
      <c r="GG290" s="25"/>
      <c r="GH290" s="25"/>
      <c r="GI290" s="25"/>
      <c r="GJ290" s="25"/>
      <c r="GK290" s="25"/>
      <c r="GL290" s="25"/>
      <c r="GM290" s="25"/>
      <c r="GN290" s="25"/>
      <c r="GO290" s="25"/>
      <c r="GP290" s="25"/>
      <c r="GQ290" s="25"/>
      <c r="GR290" s="25"/>
      <c r="GS290" s="25"/>
      <c r="GT290" s="25"/>
      <c r="GU290" s="25"/>
      <c r="GV290" s="25"/>
      <c r="GW290" s="25"/>
      <c r="GX290" s="25"/>
      <c r="GY290" s="25"/>
      <c r="GZ290" s="25"/>
      <c r="HA290" s="25"/>
      <c r="HB290" s="25"/>
      <c r="HC290" s="25"/>
      <c r="HD290" s="25"/>
      <c r="HE290" s="25"/>
    </row>
    <row r="291" spans="1:213">
      <c r="A291" s="12" t="s">
        <v>10</v>
      </c>
      <c r="B291" s="50" t="s">
        <v>265</v>
      </c>
      <c r="C291" s="35" t="s">
        <v>6</v>
      </c>
      <c r="D291" s="20">
        <v>202</v>
      </c>
      <c r="E291" s="14">
        <v>385</v>
      </c>
      <c r="F291" s="14">
        <v>60</v>
      </c>
      <c r="G291" s="16">
        <f t="shared" si="80"/>
        <v>77770</v>
      </c>
      <c r="H291" s="16">
        <f t="shared" si="81"/>
        <v>12120</v>
      </c>
      <c r="I291" s="25"/>
      <c r="J291" s="25"/>
      <c r="K291" s="25"/>
      <c r="L291" s="25"/>
      <c r="M291" s="25"/>
      <c r="N291" s="25"/>
      <c r="O291" s="25"/>
      <c r="P291" s="25"/>
      <c r="Q291" s="25"/>
      <c r="R291" s="25"/>
      <c r="S291" s="25"/>
      <c r="T291" s="25"/>
      <c r="U291" s="25"/>
      <c r="V291" s="25"/>
      <c r="W291" s="25"/>
      <c r="X291" s="25"/>
      <c r="Y291" s="25"/>
      <c r="Z291" s="25"/>
      <c r="AA291" s="25"/>
      <c r="AB291" s="25"/>
      <c r="AC291" s="25"/>
      <c r="AD291" s="25"/>
      <c r="AE291" s="25"/>
      <c r="AF291" s="25"/>
      <c r="AG291" s="25"/>
      <c r="AH291" s="25"/>
      <c r="AI291" s="25"/>
      <c r="AJ291" s="25"/>
      <c r="AK291" s="25"/>
      <c r="AL291" s="25"/>
      <c r="AM291" s="25"/>
      <c r="AN291" s="25"/>
      <c r="AO291" s="25"/>
      <c r="AP291" s="25"/>
      <c r="AQ291" s="25"/>
      <c r="AR291" s="25"/>
      <c r="AS291" s="25"/>
      <c r="AT291" s="25"/>
      <c r="AU291" s="25"/>
      <c r="AV291" s="25"/>
      <c r="AW291" s="25"/>
      <c r="AX291" s="25"/>
      <c r="AY291" s="25"/>
      <c r="AZ291" s="25"/>
      <c r="BA291" s="25"/>
      <c r="BB291" s="25"/>
      <c r="BC291" s="25"/>
      <c r="BD291" s="25"/>
      <c r="BE291" s="25"/>
      <c r="BF291" s="25"/>
      <c r="BG291" s="25"/>
      <c r="BH291" s="25"/>
      <c r="BI291" s="25"/>
      <c r="BJ291" s="25"/>
      <c r="BK291" s="25"/>
      <c r="BL291" s="25"/>
      <c r="BM291" s="25"/>
      <c r="BN291" s="25"/>
      <c r="BO291" s="25"/>
      <c r="BP291" s="25"/>
      <c r="BQ291" s="25"/>
      <c r="BR291" s="25"/>
      <c r="BS291" s="25"/>
      <c r="BT291" s="25"/>
      <c r="BU291" s="25"/>
      <c r="BV291" s="25"/>
      <c r="BW291" s="25"/>
      <c r="BX291" s="25"/>
      <c r="BY291" s="25"/>
      <c r="BZ291" s="25"/>
      <c r="CA291" s="25"/>
      <c r="CB291" s="25"/>
      <c r="CC291" s="25"/>
      <c r="CD291" s="25"/>
      <c r="CE291" s="25"/>
      <c r="CF291" s="25"/>
      <c r="CG291" s="25"/>
      <c r="CH291" s="25"/>
      <c r="CI291" s="25"/>
      <c r="CJ291" s="25"/>
      <c r="CK291" s="25"/>
      <c r="CL291" s="25"/>
      <c r="CM291" s="25"/>
      <c r="CN291" s="25"/>
      <c r="CO291" s="25"/>
      <c r="CP291" s="25"/>
      <c r="CQ291" s="25"/>
      <c r="CR291" s="25"/>
      <c r="CS291" s="25"/>
      <c r="CT291" s="25"/>
      <c r="CU291" s="25"/>
      <c r="CV291" s="25"/>
      <c r="CW291" s="25"/>
      <c r="CX291" s="25"/>
      <c r="CY291" s="25"/>
      <c r="CZ291" s="25"/>
      <c r="DA291" s="25"/>
      <c r="DB291" s="25"/>
      <c r="DC291" s="25"/>
      <c r="DD291" s="25"/>
      <c r="DE291" s="25"/>
      <c r="DF291" s="25"/>
      <c r="DG291" s="25"/>
      <c r="DH291" s="25"/>
      <c r="DI291" s="25"/>
      <c r="DJ291" s="25"/>
      <c r="DK291" s="25"/>
      <c r="DL291" s="25"/>
      <c r="DM291" s="25"/>
      <c r="DN291" s="25"/>
      <c r="DO291" s="25"/>
      <c r="DP291" s="25"/>
      <c r="DQ291" s="25"/>
      <c r="DR291" s="25"/>
      <c r="DS291" s="25"/>
      <c r="DT291" s="25"/>
      <c r="DU291" s="25"/>
      <c r="DV291" s="25"/>
      <c r="DW291" s="25"/>
      <c r="DX291" s="25"/>
      <c r="DY291" s="25"/>
      <c r="DZ291" s="25"/>
      <c r="EA291" s="25"/>
      <c r="EB291" s="25"/>
      <c r="EC291" s="25"/>
      <c r="ED291" s="25"/>
      <c r="EE291" s="25"/>
      <c r="EF291" s="25"/>
      <c r="EG291" s="25"/>
      <c r="EH291" s="25"/>
      <c r="EI291" s="25"/>
      <c r="EJ291" s="25"/>
      <c r="EK291" s="25"/>
      <c r="EL291" s="25"/>
      <c r="EM291" s="25"/>
      <c r="EN291" s="25"/>
      <c r="EO291" s="25"/>
      <c r="EP291" s="25"/>
      <c r="EQ291" s="25"/>
      <c r="ER291" s="25"/>
      <c r="ES291" s="25"/>
      <c r="ET291" s="25"/>
      <c r="EU291" s="25"/>
      <c r="EV291" s="25"/>
      <c r="EW291" s="25"/>
      <c r="EX291" s="25"/>
      <c r="EY291" s="25"/>
      <c r="EZ291" s="25"/>
      <c r="FA291" s="25"/>
      <c r="FB291" s="25"/>
      <c r="FC291" s="25"/>
      <c r="FD291" s="25"/>
      <c r="FE291" s="25"/>
      <c r="FF291" s="25"/>
      <c r="FG291" s="25"/>
      <c r="FH291" s="25"/>
      <c r="FI291" s="25"/>
      <c r="FJ291" s="25"/>
      <c r="FK291" s="25"/>
      <c r="FL291" s="25"/>
      <c r="FM291" s="25"/>
      <c r="FN291" s="25"/>
      <c r="FO291" s="25"/>
      <c r="FP291" s="25"/>
      <c r="FQ291" s="25"/>
      <c r="FR291" s="25"/>
      <c r="FS291" s="25"/>
      <c r="FT291" s="25"/>
      <c r="FU291" s="25"/>
      <c r="FV291" s="25"/>
      <c r="FW291" s="25"/>
      <c r="FX291" s="25"/>
      <c r="FY291" s="25"/>
      <c r="FZ291" s="25"/>
      <c r="GA291" s="25"/>
      <c r="GB291" s="25"/>
      <c r="GC291" s="25"/>
      <c r="GD291" s="25"/>
      <c r="GE291" s="25"/>
      <c r="GF291" s="25"/>
      <c r="GG291" s="25"/>
      <c r="GH291" s="25"/>
      <c r="GI291" s="25"/>
      <c r="GJ291" s="25"/>
      <c r="GK291" s="25"/>
      <c r="GL291" s="25"/>
      <c r="GM291" s="25"/>
      <c r="GN291" s="25"/>
      <c r="GO291" s="25"/>
      <c r="GP291" s="25"/>
      <c r="GQ291" s="25"/>
      <c r="GR291" s="25"/>
      <c r="GS291" s="25"/>
      <c r="GT291" s="25"/>
      <c r="GU291" s="25"/>
      <c r="GV291" s="25"/>
      <c r="GW291" s="25"/>
      <c r="GX291" s="25"/>
      <c r="GY291" s="25"/>
      <c r="GZ291" s="25"/>
      <c r="HA291" s="25"/>
      <c r="HB291" s="25"/>
      <c r="HC291" s="25"/>
      <c r="HD291" s="25"/>
      <c r="HE291" s="25"/>
    </row>
    <row r="292" spans="1:213">
      <c r="A292" s="12" t="s">
        <v>11</v>
      </c>
      <c r="B292" s="50" t="s">
        <v>315</v>
      </c>
      <c r="C292" s="35" t="s">
        <v>6</v>
      </c>
      <c r="D292" s="20">
        <v>101</v>
      </c>
      <c r="E292" s="14">
        <v>395</v>
      </c>
      <c r="F292" s="14">
        <v>95</v>
      </c>
      <c r="G292" s="16">
        <f t="shared" si="80"/>
        <v>39895</v>
      </c>
      <c r="H292" s="16">
        <f t="shared" si="81"/>
        <v>9595</v>
      </c>
      <c r="I292" s="25"/>
      <c r="J292" s="25"/>
      <c r="K292" s="25"/>
      <c r="L292" s="25"/>
      <c r="M292" s="25"/>
      <c r="N292" s="25"/>
      <c r="O292" s="25"/>
      <c r="P292" s="25"/>
      <c r="Q292" s="25"/>
      <c r="R292" s="25"/>
      <c r="S292" s="25"/>
      <c r="T292" s="25"/>
      <c r="U292" s="25"/>
      <c r="V292" s="25"/>
      <c r="W292" s="25"/>
      <c r="X292" s="25"/>
      <c r="Y292" s="25"/>
      <c r="Z292" s="25"/>
      <c r="AA292" s="25"/>
      <c r="AB292" s="25"/>
      <c r="AC292" s="25"/>
      <c r="AD292" s="25"/>
      <c r="AE292" s="25"/>
      <c r="AF292" s="25"/>
      <c r="AG292" s="25"/>
      <c r="AH292" s="25"/>
      <c r="AI292" s="25"/>
      <c r="AJ292" s="25"/>
      <c r="AK292" s="25"/>
      <c r="AL292" s="25"/>
      <c r="AM292" s="25"/>
      <c r="AN292" s="25"/>
      <c r="AO292" s="25"/>
      <c r="AP292" s="25"/>
      <c r="AQ292" s="25"/>
      <c r="AR292" s="25"/>
      <c r="AS292" s="25"/>
      <c r="AT292" s="25"/>
      <c r="AU292" s="25"/>
      <c r="AV292" s="25"/>
      <c r="AW292" s="25"/>
      <c r="AX292" s="25"/>
      <c r="AY292" s="25"/>
      <c r="AZ292" s="25"/>
      <c r="BA292" s="25"/>
      <c r="BB292" s="25"/>
      <c r="BC292" s="25"/>
      <c r="BD292" s="25"/>
      <c r="BE292" s="25"/>
      <c r="BF292" s="25"/>
      <c r="BG292" s="25"/>
      <c r="BH292" s="25"/>
      <c r="BI292" s="25"/>
      <c r="BJ292" s="25"/>
      <c r="BK292" s="25"/>
      <c r="BL292" s="25"/>
      <c r="BM292" s="25"/>
      <c r="BN292" s="25"/>
      <c r="BO292" s="25"/>
      <c r="BP292" s="25"/>
      <c r="BQ292" s="25"/>
      <c r="BR292" s="25"/>
      <c r="BS292" s="25"/>
      <c r="BT292" s="25"/>
      <c r="BU292" s="25"/>
      <c r="BV292" s="25"/>
      <c r="BW292" s="25"/>
      <c r="BX292" s="25"/>
      <c r="BY292" s="25"/>
      <c r="BZ292" s="25"/>
      <c r="CA292" s="25"/>
      <c r="CB292" s="25"/>
      <c r="CC292" s="25"/>
      <c r="CD292" s="25"/>
      <c r="CE292" s="25"/>
      <c r="CF292" s="25"/>
      <c r="CG292" s="25"/>
      <c r="CH292" s="25"/>
      <c r="CI292" s="25"/>
      <c r="CJ292" s="25"/>
      <c r="CK292" s="25"/>
      <c r="CL292" s="25"/>
      <c r="CM292" s="25"/>
      <c r="CN292" s="25"/>
      <c r="CO292" s="25"/>
      <c r="CP292" s="25"/>
      <c r="CQ292" s="25"/>
      <c r="CR292" s="25"/>
      <c r="CS292" s="25"/>
      <c r="CT292" s="25"/>
      <c r="CU292" s="25"/>
      <c r="CV292" s="25"/>
      <c r="CW292" s="25"/>
      <c r="CX292" s="25"/>
      <c r="CY292" s="25"/>
      <c r="CZ292" s="25"/>
      <c r="DA292" s="25"/>
      <c r="DB292" s="25"/>
      <c r="DC292" s="25"/>
      <c r="DD292" s="25"/>
      <c r="DE292" s="25"/>
      <c r="DF292" s="25"/>
      <c r="DG292" s="25"/>
      <c r="DH292" s="25"/>
      <c r="DI292" s="25"/>
      <c r="DJ292" s="25"/>
      <c r="DK292" s="25"/>
      <c r="DL292" s="25"/>
      <c r="DM292" s="25"/>
      <c r="DN292" s="25"/>
      <c r="DO292" s="25"/>
      <c r="DP292" s="25"/>
      <c r="DQ292" s="25"/>
      <c r="DR292" s="25"/>
      <c r="DS292" s="25"/>
      <c r="DT292" s="25"/>
      <c r="DU292" s="25"/>
      <c r="DV292" s="25"/>
      <c r="DW292" s="25"/>
      <c r="DX292" s="25"/>
      <c r="DY292" s="25"/>
      <c r="DZ292" s="25"/>
      <c r="EA292" s="25"/>
      <c r="EB292" s="25"/>
      <c r="EC292" s="25"/>
      <c r="ED292" s="25"/>
      <c r="EE292" s="25"/>
      <c r="EF292" s="25"/>
      <c r="EG292" s="25"/>
      <c r="EH292" s="25"/>
      <c r="EI292" s="25"/>
      <c r="EJ292" s="25"/>
      <c r="EK292" s="25"/>
      <c r="EL292" s="25"/>
      <c r="EM292" s="25"/>
      <c r="EN292" s="25"/>
      <c r="EO292" s="25"/>
      <c r="EP292" s="25"/>
      <c r="EQ292" s="25"/>
      <c r="ER292" s="25"/>
      <c r="ES292" s="25"/>
      <c r="ET292" s="25"/>
      <c r="EU292" s="25"/>
      <c r="EV292" s="25"/>
      <c r="EW292" s="25"/>
      <c r="EX292" s="25"/>
      <c r="EY292" s="25"/>
      <c r="EZ292" s="25"/>
      <c r="FA292" s="25"/>
      <c r="FB292" s="25"/>
      <c r="FC292" s="25"/>
      <c r="FD292" s="25"/>
      <c r="FE292" s="25"/>
      <c r="FF292" s="25"/>
      <c r="FG292" s="25"/>
      <c r="FH292" s="25"/>
      <c r="FI292" s="25"/>
      <c r="FJ292" s="25"/>
      <c r="FK292" s="25"/>
      <c r="FL292" s="25"/>
      <c r="FM292" s="25"/>
      <c r="FN292" s="25"/>
      <c r="FO292" s="25"/>
      <c r="FP292" s="25"/>
      <c r="FQ292" s="25"/>
      <c r="FR292" s="25"/>
      <c r="FS292" s="25"/>
      <c r="FT292" s="25"/>
      <c r="FU292" s="25"/>
      <c r="FV292" s="25"/>
      <c r="FW292" s="25"/>
      <c r="FX292" s="25"/>
      <c r="FY292" s="25"/>
      <c r="FZ292" s="25"/>
      <c r="GA292" s="25"/>
      <c r="GB292" s="25"/>
      <c r="GC292" s="25"/>
      <c r="GD292" s="25"/>
      <c r="GE292" s="25"/>
      <c r="GF292" s="25"/>
      <c r="GG292" s="25"/>
      <c r="GH292" s="25"/>
      <c r="GI292" s="25"/>
      <c r="GJ292" s="25"/>
      <c r="GK292" s="25"/>
      <c r="GL292" s="25"/>
      <c r="GM292" s="25"/>
      <c r="GN292" s="25"/>
      <c r="GO292" s="25"/>
      <c r="GP292" s="25"/>
      <c r="GQ292" s="25"/>
      <c r="GR292" s="25"/>
      <c r="GS292" s="25"/>
      <c r="GT292" s="25"/>
      <c r="GU292" s="25"/>
      <c r="GV292" s="25"/>
      <c r="GW292" s="25"/>
      <c r="GX292" s="25"/>
      <c r="GY292" s="25"/>
      <c r="GZ292" s="25"/>
      <c r="HA292" s="25"/>
      <c r="HB292" s="25"/>
      <c r="HC292" s="25"/>
      <c r="HD292" s="25"/>
      <c r="HE292" s="25"/>
    </row>
    <row r="293" spans="1:213">
      <c r="A293" s="12" t="s">
        <v>12</v>
      </c>
      <c r="B293" s="50" t="s">
        <v>266</v>
      </c>
      <c r="C293" s="35" t="s">
        <v>6</v>
      </c>
      <c r="D293" s="20">
        <v>720</v>
      </c>
      <c r="E293" s="14">
        <v>490</v>
      </c>
      <c r="F293" s="14">
        <v>60</v>
      </c>
      <c r="G293" s="16">
        <f t="shared" si="80"/>
        <v>352800</v>
      </c>
      <c r="H293" s="16">
        <f t="shared" si="81"/>
        <v>43200</v>
      </c>
      <c r="I293" s="25"/>
      <c r="J293" s="25"/>
      <c r="K293" s="25"/>
      <c r="L293" s="25"/>
      <c r="M293" s="25"/>
      <c r="N293" s="25"/>
      <c r="O293" s="25"/>
      <c r="P293" s="25"/>
      <c r="Q293" s="25"/>
      <c r="R293" s="25"/>
      <c r="S293" s="25"/>
      <c r="T293" s="25"/>
      <c r="U293" s="25"/>
      <c r="V293" s="25"/>
      <c r="W293" s="25"/>
      <c r="X293" s="25"/>
      <c r="Y293" s="25"/>
      <c r="Z293" s="25"/>
      <c r="AA293" s="25"/>
      <c r="AB293" s="25"/>
      <c r="AC293" s="25"/>
      <c r="AD293" s="25"/>
      <c r="AE293" s="25"/>
      <c r="AF293" s="25"/>
      <c r="AG293" s="25"/>
      <c r="AH293" s="25"/>
      <c r="AI293" s="25"/>
      <c r="AJ293" s="25"/>
      <c r="AK293" s="25"/>
      <c r="AL293" s="25"/>
      <c r="AM293" s="25"/>
      <c r="AN293" s="25"/>
      <c r="AO293" s="25"/>
      <c r="AP293" s="25"/>
      <c r="AQ293" s="25"/>
      <c r="AR293" s="25"/>
      <c r="AS293" s="25"/>
      <c r="AT293" s="25"/>
      <c r="AU293" s="25"/>
      <c r="AV293" s="25"/>
      <c r="AW293" s="25"/>
      <c r="AX293" s="25"/>
      <c r="AY293" s="25"/>
      <c r="AZ293" s="25"/>
      <c r="BA293" s="25"/>
      <c r="BB293" s="25"/>
      <c r="BC293" s="25"/>
      <c r="BD293" s="25"/>
      <c r="BE293" s="25"/>
      <c r="BF293" s="25"/>
      <c r="BG293" s="25"/>
      <c r="BH293" s="25"/>
      <c r="BI293" s="25"/>
      <c r="BJ293" s="25"/>
      <c r="BK293" s="25"/>
      <c r="BL293" s="25"/>
      <c r="BM293" s="25"/>
      <c r="BN293" s="25"/>
      <c r="BO293" s="25"/>
      <c r="BP293" s="25"/>
      <c r="BQ293" s="25"/>
      <c r="BR293" s="25"/>
      <c r="BS293" s="25"/>
      <c r="BT293" s="25"/>
      <c r="BU293" s="25"/>
      <c r="BV293" s="25"/>
      <c r="BW293" s="25"/>
      <c r="BX293" s="25"/>
      <c r="BY293" s="25"/>
      <c r="BZ293" s="25"/>
      <c r="CA293" s="25"/>
      <c r="CB293" s="25"/>
      <c r="CC293" s="25"/>
      <c r="CD293" s="25"/>
      <c r="CE293" s="25"/>
      <c r="CF293" s="25"/>
      <c r="CG293" s="25"/>
      <c r="CH293" s="25"/>
      <c r="CI293" s="25"/>
      <c r="CJ293" s="25"/>
      <c r="CK293" s="25"/>
      <c r="CL293" s="25"/>
      <c r="CM293" s="25"/>
      <c r="CN293" s="25"/>
      <c r="CO293" s="25"/>
      <c r="CP293" s="25"/>
      <c r="CQ293" s="25"/>
      <c r="CR293" s="25"/>
      <c r="CS293" s="25"/>
      <c r="CT293" s="25"/>
      <c r="CU293" s="25"/>
      <c r="CV293" s="25"/>
      <c r="CW293" s="25"/>
      <c r="CX293" s="25"/>
      <c r="CY293" s="25"/>
      <c r="CZ293" s="25"/>
      <c r="DA293" s="25"/>
      <c r="DB293" s="25"/>
      <c r="DC293" s="25"/>
      <c r="DD293" s="25"/>
      <c r="DE293" s="25"/>
      <c r="DF293" s="25"/>
      <c r="DG293" s="25"/>
      <c r="DH293" s="25"/>
      <c r="DI293" s="25"/>
      <c r="DJ293" s="25"/>
      <c r="DK293" s="25"/>
      <c r="DL293" s="25"/>
      <c r="DM293" s="25"/>
      <c r="DN293" s="25"/>
      <c r="DO293" s="25"/>
      <c r="DP293" s="25"/>
      <c r="DQ293" s="25"/>
      <c r="DR293" s="25"/>
      <c r="DS293" s="25"/>
      <c r="DT293" s="25"/>
      <c r="DU293" s="25"/>
      <c r="DV293" s="25"/>
      <c r="DW293" s="25"/>
      <c r="DX293" s="25"/>
      <c r="DY293" s="25"/>
      <c r="DZ293" s="25"/>
      <c r="EA293" s="25"/>
      <c r="EB293" s="25"/>
      <c r="EC293" s="25"/>
      <c r="ED293" s="25"/>
      <c r="EE293" s="25"/>
      <c r="EF293" s="25"/>
      <c r="EG293" s="25"/>
      <c r="EH293" s="25"/>
      <c r="EI293" s="25"/>
      <c r="EJ293" s="25"/>
      <c r="EK293" s="25"/>
      <c r="EL293" s="25"/>
      <c r="EM293" s="25"/>
      <c r="EN293" s="25"/>
      <c r="EO293" s="25"/>
      <c r="EP293" s="25"/>
      <c r="EQ293" s="25"/>
      <c r="ER293" s="25"/>
      <c r="ES293" s="25"/>
      <c r="ET293" s="25"/>
      <c r="EU293" s="25"/>
      <c r="EV293" s="25"/>
      <c r="EW293" s="25"/>
      <c r="EX293" s="25"/>
      <c r="EY293" s="25"/>
      <c r="EZ293" s="25"/>
      <c r="FA293" s="25"/>
      <c r="FB293" s="25"/>
      <c r="FC293" s="25"/>
      <c r="FD293" s="25"/>
      <c r="FE293" s="25"/>
      <c r="FF293" s="25"/>
      <c r="FG293" s="25"/>
      <c r="FH293" s="25"/>
      <c r="FI293" s="25"/>
      <c r="FJ293" s="25"/>
      <c r="FK293" s="25"/>
      <c r="FL293" s="25"/>
      <c r="FM293" s="25"/>
      <c r="FN293" s="25"/>
      <c r="FO293" s="25"/>
      <c r="FP293" s="25"/>
      <c r="FQ293" s="25"/>
      <c r="FR293" s="25"/>
      <c r="FS293" s="25"/>
      <c r="FT293" s="25"/>
      <c r="FU293" s="25"/>
      <c r="FV293" s="25"/>
      <c r="FW293" s="25"/>
      <c r="FX293" s="25"/>
      <c r="FY293" s="25"/>
      <c r="FZ293" s="25"/>
      <c r="GA293" s="25"/>
      <c r="GB293" s="25"/>
      <c r="GC293" s="25"/>
      <c r="GD293" s="25"/>
      <c r="GE293" s="25"/>
      <c r="GF293" s="25"/>
      <c r="GG293" s="25"/>
      <c r="GH293" s="25"/>
      <c r="GI293" s="25"/>
      <c r="GJ293" s="25"/>
      <c r="GK293" s="25"/>
      <c r="GL293" s="25"/>
      <c r="GM293" s="25"/>
      <c r="GN293" s="25"/>
      <c r="GO293" s="25"/>
      <c r="GP293" s="25"/>
      <c r="GQ293" s="25"/>
      <c r="GR293" s="25"/>
      <c r="GS293" s="25"/>
      <c r="GT293" s="25"/>
      <c r="GU293" s="25"/>
      <c r="GV293" s="25"/>
      <c r="GW293" s="25"/>
      <c r="GX293" s="25"/>
      <c r="GY293" s="25"/>
      <c r="GZ293" s="25"/>
      <c r="HA293" s="25"/>
      <c r="HB293" s="25"/>
      <c r="HC293" s="25"/>
      <c r="HD293" s="25"/>
      <c r="HE293" s="25"/>
    </row>
    <row r="294" spans="1:213">
      <c r="A294" s="12" t="s">
        <v>13</v>
      </c>
      <c r="B294" s="50" t="s">
        <v>314</v>
      </c>
      <c r="C294" s="35" t="s">
        <v>6</v>
      </c>
      <c r="D294" s="20">
        <v>4</v>
      </c>
      <c r="E294" s="14">
        <v>320</v>
      </c>
      <c r="F294" s="14">
        <v>60</v>
      </c>
      <c r="G294" s="16">
        <f t="shared" si="80"/>
        <v>1280</v>
      </c>
      <c r="H294" s="16">
        <f t="shared" si="81"/>
        <v>240</v>
      </c>
      <c r="I294" s="25"/>
      <c r="J294" s="25"/>
      <c r="K294" s="25"/>
      <c r="L294" s="25"/>
      <c r="M294" s="25"/>
      <c r="N294" s="25"/>
      <c r="O294" s="25"/>
      <c r="P294" s="25"/>
      <c r="Q294" s="25"/>
      <c r="R294" s="25"/>
      <c r="S294" s="25"/>
      <c r="T294" s="25"/>
      <c r="U294" s="25"/>
      <c r="V294" s="25"/>
      <c r="W294" s="25"/>
      <c r="X294" s="25"/>
      <c r="Y294" s="25"/>
      <c r="Z294" s="25"/>
      <c r="AA294" s="25"/>
      <c r="AB294" s="25"/>
      <c r="AC294" s="25"/>
      <c r="AD294" s="25"/>
      <c r="AE294" s="25"/>
      <c r="AF294" s="25"/>
      <c r="AG294" s="25"/>
      <c r="AH294" s="25"/>
      <c r="AI294" s="25"/>
      <c r="AJ294" s="25"/>
      <c r="AK294" s="25"/>
      <c r="AL294" s="25"/>
      <c r="AM294" s="25"/>
      <c r="AN294" s="25"/>
      <c r="AO294" s="25"/>
      <c r="AP294" s="25"/>
      <c r="AQ294" s="25"/>
      <c r="AR294" s="25"/>
      <c r="AS294" s="25"/>
      <c r="AT294" s="25"/>
      <c r="AU294" s="25"/>
      <c r="AV294" s="25"/>
      <c r="AW294" s="25"/>
      <c r="AX294" s="25"/>
      <c r="AY294" s="25"/>
      <c r="AZ294" s="25"/>
      <c r="BA294" s="25"/>
      <c r="BB294" s="25"/>
      <c r="BC294" s="25"/>
      <c r="BD294" s="25"/>
      <c r="BE294" s="25"/>
      <c r="BF294" s="25"/>
      <c r="BG294" s="25"/>
      <c r="BH294" s="25"/>
      <c r="BI294" s="25"/>
      <c r="BJ294" s="25"/>
      <c r="BK294" s="25"/>
      <c r="BL294" s="25"/>
      <c r="BM294" s="25"/>
      <c r="BN294" s="25"/>
      <c r="BO294" s="25"/>
      <c r="BP294" s="25"/>
      <c r="BQ294" s="25"/>
      <c r="BR294" s="25"/>
      <c r="BS294" s="25"/>
      <c r="BT294" s="25"/>
      <c r="BU294" s="25"/>
      <c r="BV294" s="25"/>
      <c r="BW294" s="25"/>
      <c r="BX294" s="25"/>
      <c r="BY294" s="25"/>
      <c r="BZ294" s="25"/>
      <c r="CA294" s="25"/>
      <c r="CB294" s="25"/>
      <c r="CC294" s="25"/>
      <c r="CD294" s="25"/>
      <c r="CE294" s="25"/>
      <c r="CF294" s="25"/>
      <c r="CG294" s="25"/>
      <c r="CH294" s="25"/>
      <c r="CI294" s="25"/>
      <c r="CJ294" s="25"/>
      <c r="CK294" s="25"/>
      <c r="CL294" s="25"/>
      <c r="CM294" s="25"/>
      <c r="CN294" s="25"/>
      <c r="CO294" s="25"/>
      <c r="CP294" s="25"/>
      <c r="CQ294" s="25"/>
      <c r="CR294" s="25"/>
      <c r="CS294" s="25"/>
      <c r="CT294" s="25"/>
      <c r="CU294" s="25"/>
      <c r="CV294" s="25"/>
      <c r="CW294" s="25"/>
      <c r="CX294" s="25"/>
      <c r="CY294" s="25"/>
      <c r="CZ294" s="25"/>
      <c r="DA294" s="25"/>
      <c r="DB294" s="25"/>
      <c r="DC294" s="25"/>
      <c r="DD294" s="25"/>
      <c r="DE294" s="25"/>
      <c r="DF294" s="25"/>
      <c r="DG294" s="25"/>
      <c r="DH294" s="25"/>
      <c r="DI294" s="25"/>
      <c r="DJ294" s="25"/>
      <c r="DK294" s="25"/>
      <c r="DL294" s="25"/>
      <c r="DM294" s="25"/>
      <c r="DN294" s="25"/>
      <c r="DO294" s="25"/>
      <c r="DP294" s="25"/>
      <c r="DQ294" s="25"/>
      <c r="DR294" s="25"/>
      <c r="DS294" s="25"/>
      <c r="DT294" s="25"/>
      <c r="DU294" s="25"/>
      <c r="DV294" s="25"/>
      <c r="DW294" s="25"/>
      <c r="DX294" s="25"/>
      <c r="DY294" s="25"/>
      <c r="DZ294" s="25"/>
      <c r="EA294" s="25"/>
      <c r="EB294" s="25"/>
      <c r="EC294" s="25"/>
      <c r="ED294" s="25"/>
      <c r="EE294" s="25"/>
      <c r="EF294" s="25"/>
      <c r="EG294" s="25"/>
      <c r="EH294" s="25"/>
      <c r="EI294" s="25"/>
      <c r="EJ294" s="25"/>
      <c r="EK294" s="25"/>
      <c r="EL294" s="25"/>
      <c r="EM294" s="25"/>
      <c r="EN294" s="25"/>
      <c r="EO294" s="25"/>
      <c r="EP294" s="25"/>
      <c r="EQ294" s="25"/>
      <c r="ER294" s="25"/>
      <c r="ES294" s="25"/>
      <c r="ET294" s="25"/>
      <c r="EU294" s="25"/>
      <c r="EV294" s="25"/>
      <c r="EW294" s="25"/>
      <c r="EX294" s="25"/>
      <c r="EY294" s="25"/>
      <c r="EZ294" s="25"/>
      <c r="FA294" s="25"/>
      <c r="FB294" s="25"/>
      <c r="FC294" s="25"/>
      <c r="FD294" s="25"/>
      <c r="FE294" s="25"/>
      <c r="FF294" s="25"/>
      <c r="FG294" s="25"/>
      <c r="FH294" s="25"/>
      <c r="FI294" s="25"/>
      <c r="FJ294" s="25"/>
      <c r="FK294" s="25"/>
      <c r="FL294" s="25"/>
      <c r="FM294" s="25"/>
      <c r="FN294" s="25"/>
      <c r="FO294" s="25"/>
      <c r="FP294" s="25"/>
      <c r="FQ294" s="25"/>
      <c r="FR294" s="25"/>
      <c r="FS294" s="25"/>
      <c r="FT294" s="25"/>
      <c r="FU294" s="25"/>
      <c r="FV294" s="25"/>
      <c r="FW294" s="25"/>
      <c r="FX294" s="25"/>
      <c r="FY294" s="25"/>
      <c r="FZ294" s="25"/>
      <c r="GA294" s="25"/>
      <c r="GB294" s="25"/>
      <c r="GC294" s="25"/>
      <c r="GD294" s="25"/>
      <c r="GE294" s="25"/>
      <c r="GF294" s="25"/>
      <c r="GG294" s="25"/>
      <c r="GH294" s="25"/>
      <c r="GI294" s="25"/>
      <c r="GJ294" s="25"/>
      <c r="GK294" s="25"/>
      <c r="GL294" s="25"/>
      <c r="GM294" s="25"/>
      <c r="GN294" s="25"/>
      <c r="GO294" s="25"/>
      <c r="GP294" s="25"/>
      <c r="GQ294" s="25"/>
      <c r="GR294" s="25"/>
      <c r="GS294" s="25"/>
      <c r="GT294" s="25"/>
      <c r="GU294" s="25"/>
      <c r="GV294" s="25"/>
      <c r="GW294" s="25"/>
      <c r="GX294" s="25"/>
      <c r="GY294" s="25"/>
      <c r="GZ294" s="25"/>
      <c r="HA294" s="25"/>
      <c r="HB294" s="25"/>
      <c r="HC294" s="25"/>
      <c r="HD294" s="25"/>
      <c r="HE294" s="25"/>
    </row>
    <row r="295" spans="1:213" s="25" customFormat="1" ht="46.8">
      <c r="A295" s="31">
        <v>8</v>
      </c>
      <c r="B295" s="19" t="s">
        <v>396</v>
      </c>
      <c r="C295" s="17"/>
      <c r="D295" s="20"/>
      <c r="E295" s="99"/>
      <c r="F295" s="99"/>
      <c r="G295" s="99"/>
      <c r="H295" s="99"/>
    </row>
    <row r="296" spans="1:213" s="25" customFormat="1">
      <c r="A296" s="12" t="s">
        <v>7</v>
      </c>
      <c r="B296" s="19" t="s">
        <v>259</v>
      </c>
      <c r="C296" s="17" t="s">
        <v>6</v>
      </c>
      <c r="D296" s="20">
        <v>9</v>
      </c>
      <c r="E296" s="14">
        <v>450</v>
      </c>
      <c r="F296" s="14">
        <v>250</v>
      </c>
      <c r="G296" s="16">
        <f t="shared" ref="G296:G299" si="82">E296*D296</f>
        <v>4050</v>
      </c>
      <c r="H296" s="16">
        <f t="shared" ref="H296:H299" si="83">F296*D296</f>
        <v>2250</v>
      </c>
    </row>
    <row r="297" spans="1:213" s="25" customFormat="1">
      <c r="A297" s="12" t="s">
        <v>8</v>
      </c>
      <c r="B297" s="19" t="s">
        <v>260</v>
      </c>
      <c r="C297" s="17" t="s">
        <v>6</v>
      </c>
      <c r="D297" s="20">
        <v>34</v>
      </c>
      <c r="E297" s="14">
        <v>450</v>
      </c>
      <c r="F297" s="14">
        <v>250</v>
      </c>
      <c r="G297" s="16">
        <f t="shared" si="82"/>
        <v>15300</v>
      </c>
      <c r="H297" s="16">
        <f t="shared" si="83"/>
        <v>8500</v>
      </c>
    </row>
    <row r="298" spans="1:213" s="25" customFormat="1">
      <c r="A298" s="12" t="s">
        <v>9</v>
      </c>
      <c r="B298" s="19" t="s">
        <v>261</v>
      </c>
      <c r="C298" s="17" t="s">
        <v>6</v>
      </c>
      <c r="D298" s="20">
        <v>1</v>
      </c>
      <c r="E298" s="14">
        <v>450</v>
      </c>
      <c r="F298" s="14">
        <v>250</v>
      </c>
      <c r="G298" s="16">
        <f t="shared" si="82"/>
        <v>450</v>
      </c>
      <c r="H298" s="16">
        <f t="shared" si="83"/>
        <v>250</v>
      </c>
    </row>
    <row r="299" spans="1:213" ht="46.8">
      <c r="A299" s="12">
        <v>10</v>
      </c>
      <c r="B299" s="50" t="s">
        <v>282</v>
      </c>
      <c r="C299" s="35" t="s">
        <v>6</v>
      </c>
      <c r="D299" s="20">
        <v>2805</v>
      </c>
      <c r="E299" s="14">
        <v>70</v>
      </c>
      <c r="F299" s="14">
        <v>20</v>
      </c>
      <c r="G299" s="16">
        <f t="shared" si="82"/>
        <v>196350</v>
      </c>
      <c r="H299" s="16">
        <f t="shared" si="83"/>
        <v>56100</v>
      </c>
      <c r="I299" s="25"/>
      <c r="J299" s="25"/>
      <c r="K299" s="25"/>
      <c r="L299" s="25"/>
      <c r="M299" s="25"/>
      <c r="N299" s="25"/>
      <c r="O299" s="25"/>
      <c r="P299" s="25"/>
      <c r="Q299" s="25"/>
      <c r="R299" s="25"/>
      <c r="S299" s="25"/>
      <c r="T299" s="25"/>
      <c r="U299" s="25"/>
      <c r="V299" s="25"/>
      <c r="W299" s="25"/>
      <c r="X299" s="25"/>
      <c r="Y299" s="25"/>
      <c r="Z299" s="25"/>
      <c r="AA299" s="25"/>
      <c r="AB299" s="25"/>
      <c r="AC299" s="25"/>
      <c r="AD299" s="25"/>
      <c r="AE299" s="25"/>
      <c r="AF299" s="25"/>
      <c r="AG299" s="25"/>
      <c r="AH299" s="25"/>
      <c r="AI299" s="25"/>
      <c r="AJ299" s="25"/>
      <c r="AK299" s="25"/>
      <c r="AL299" s="25"/>
      <c r="AM299" s="25"/>
      <c r="AN299" s="25"/>
      <c r="AO299" s="25"/>
      <c r="AP299" s="25"/>
      <c r="AQ299" s="25"/>
      <c r="AR299" s="25"/>
      <c r="AS299" s="25"/>
      <c r="AT299" s="25"/>
      <c r="AU299" s="25"/>
      <c r="AV299" s="25"/>
      <c r="AW299" s="25"/>
      <c r="AX299" s="25"/>
      <c r="AY299" s="25"/>
      <c r="AZ299" s="25"/>
      <c r="BA299" s="25"/>
      <c r="BB299" s="25"/>
      <c r="BC299" s="25"/>
      <c r="BD299" s="25"/>
      <c r="BE299" s="25"/>
      <c r="BF299" s="25"/>
      <c r="BG299" s="25"/>
      <c r="BH299" s="25"/>
      <c r="BI299" s="25"/>
      <c r="BJ299" s="25"/>
      <c r="BK299" s="25"/>
      <c r="BL299" s="25"/>
      <c r="BM299" s="25"/>
      <c r="BN299" s="25"/>
      <c r="BO299" s="25"/>
      <c r="BP299" s="25"/>
      <c r="BQ299" s="25"/>
      <c r="BR299" s="25"/>
      <c r="BS299" s="25"/>
      <c r="BT299" s="25"/>
      <c r="BU299" s="25"/>
      <c r="BV299" s="25"/>
      <c r="BW299" s="25"/>
      <c r="BX299" s="25"/>
      <c r="BY299" s="25"/>
      <c r="BZ299" s="25"/>
      <c r="CA299" s="25"/>
      <c r="CB299" s="25"/>
      <c r="CC299" s="25"/>
      <c r="CD299" s="25"/>
      <c r="CE299" s="25"/>
      <c r="CF299" s="25"/>
      <c r="CG299" s="25"/>
      <c r="CH299" s="25"/>
      <c r="CI299" s="25"/>
      <c r="CJ299" s="25"/>
      <c r="CK299" s="25"/>
      <c r="CL299" s="25"/>
      <c r="CM299" s="25"/>
      <c r="CN299" s="25"/>
      <c r="CO299" s="25"/>
      <c r="CP299" s="25"/>
      <c r="CQ299" s="25"/>
      <c r="CR299" s="25"/>
      <c r="CS299" s="25"/>
      <c r="CT299" s="25"/>
      <c r="CU299" s="25"/>
      <c r="CV299" s="25"/>
      <c r="CW299" s="25"/>
      <c r="CX299" s="25"/>
      <c r="CY299" s="25"/>
      <c r="CZ299" s="25"/>
      <c r="DA299" s="25"/>
      <c r="DB299" s="25"/>
      <c r="DC299" s="25"/>
      <c r="DD299" s="25"/>
      <c r="DE299" s="25"/>
      <c r="DF299" s="25"/>
      <c r="DG299" s="25"/>
      <c r="DH299" s="25"/>
      <c r="DI299" s="25"/>
      <c r="DJ299" s="25"/>
      <c r="DK299" s="25"/>
      <c r="DL299" s="25"/>
      <c r="DM299" s="25"/>
      <c r="DN299" s="25"/>
      <c r="DO299" s="25"/>
      <c r="DP299" s="25"/>
      <c r="DQ299" s="25"/>
      <c r="DR299" s="25"/>
      <c r="DS299" s="25"/>
      <c r="DT299" s="25"/>
      <c r="DU299" s="25"/>
      <c r="DV299" s="25"/>
      <c r="DW299" s="25"/>
      <c r="DX299" s="25"/>
      <c r="DY299" s="25"/>
      <c r="DZ299" s="25"/>
      <c r="EA299" s="25"/>
      <c r="EB299" s="25"/>
      <c r="EC299" s="25"/>
      <c r="ED299" s="25"/>
      <c r="EE299" s="25"/>
      <c r="EF299" s="25"/>
      <c r="EG299" s="25"/>
      <c r="EH299" s="25"/>
      <c r="EI299" s="25"/>
      <c r="EJ299" s="25"/>
      <c r="EK299" s="25"/>
      <c r="EL299" s="25"/>
      <c r="EM299" s="25"/>
      <c r="EN299" s="25"/>
      <c r="EO299" s="25"/>
      <c r="EP299" s="25"/>
      <c r="EQ299" s="25"/>
      <c r="ER299" s="25"/>
      <c r="ES299" s="25"/>
      <c r="ET299" s="25"/>
      <c r="EU299" s="25"/>
      <c r="EV299" s="25"/>
      <c r="EW299" s="25"/>
      <c r="EX299" s="25"/>
      <c r="EY299" s="25"/>
      <c r="EZ299" s="25"/>
      <c r="FA299" s="25"/>
      <c r="FB299" s="25"/>
      <c r="FC299" s="25"/>
      <c r="FD299" s="25"/>
      <c r="FE299" s="25"/>
      <c r="FF299" s="25"/>
      <c r="FG299" s="25"/>
      <c r="FH299" s="25"/>
      <c r="FI299" s="25"/>
      <c r="FJ299" s="25"/>
      <c r="FK299" s="25"/>
      <c r="FL299" s="25"/>
      <c r="FM299" s="25"/>
      <c r="FN299" s="25"/>
      <c r="FO299" s="25"/>
      <c r="FP299" s="25"/>
      <c r="FQ299" s="25"/>
      <c r="FR299" s="25"/>
      <c r="FS299" s="25"/>
      <c r="FT299" s="25"/>
      <c r="FU299" s="25"/>
      <c r="FV299" s="25"/>
      <c r="FW299" s="25"/>
      <c r="FX299" s="25"/>
      <c r="FY299" s="25"/>
      <c r="FZ299" s="25"/>
      <c r="GA299" s="25"/>
      <c r="GB299" s="25"/>
      <c r="GC299" s="25"/>
      <c r="GD299" s="25"/>
      <c r="GE299" s="25"/>
      <c r="GF299" s="25"/>
      <c r="GG299" s="25"/>
      <c r="GH299" s="25"/>
      <c r="GI299" s="25"/>
      <c r="GJ299" s="25"/>
      <c r="GK299" s="25"/>
      <c r="GL299" s="25"/>
      <c r="GM299" s="25"/>
      <c r="GN299" s="25"/>
      <c r="GO299" s="25"/>
      <c r="GP299" s="25"/>
      <c r="GQ299" s="25"/>
      <c r="GR299" s="25"/>
      <c r="GS299" s="25"/>
      <c r="GT299" s="25"/>
      <c r="GU299" s="25"/>
      <c r="GV299" s="25"/>
      <c r="GW299" s="25"/>
      <c r="GX299" s="25"/>
      <c r="GY299" s="25"/>
      <c r="GZ299" s="25"/>
      <c r="HA299" s="25"/>
      <c r="HB299" s="25"/>
      <c r="HC299" s="25"/>
      <c r="HD299" s="25"/>
      <c r="HE299" s="25"/>
    </row>
    <row r="300" spans="1:213" ht="62.4">
      <c r="A300" s="12">
        <v>11</v>
      </c>
      <c r="B300" s="50" t="s">
        <v>283</v>
      </c>
      <c r="C300" s="35"/>
      <c r="D300" s="20"/>
      <c r="E300" s="14"/>
      <c r="F300" s="14"/>
      <c r="G300" s="16"/>
      <c r="H300" s="16"/>
      <c r="I300" s="25"/>
      <c r="J300" s="25"/>
      <c r="K300" s="25"/>
      <c r="L300" s="25"/>
      <c r="M300" s="25"/>
      <c r="N300" s="25"/>
      <c r="O300" s="25"/>
      <c r="P300" s="25"/>
      <c r="Q300" s="25"/>
      <c r="R300" s="25"/>
      <c r="S300" s="25"/>
      <c r="T300" s="25"/>
      <c r="U300" s="25"/>
      <c r="V300" s="25"/>
      <c r="W300" s="25"/>
      <c r="X300" s="25"/>
      <c r="Y300" s="25"/>
      <c r="Z300" s="25"/>
      <c r="AA300" s="25"/>
      <c r="AB300" s="25"/>
      <c r="AC300" s="25"/>
      <c r="AD300" s="25"/>
      <c r="AE300" s="25"/>
      <c r="AF300" s="25"/>
      <c r="AG300" s="25"/>
      <c r="AH300" s="25"/>
      <c r="AI300" s="25"/>
      <c r="AJ300" s="25"/>
      <c r="AK300" s="25"/>
      <c r="AL300" s="25"/>
      <c r="AM300" s="25"/>
      <c r="AN300" s="25"/>
      <c r="AO300" s="25"/>
      <c r="AP300" s="25"/>
      <c r="AQ300" s="25"/>
      <c r="AR300" s="25"/>
      <c r="AS300" s="25"/>
      <c r="AT300" s="25"/>
      <c r="AU300" s="25"/>
      <c r="AV300" s="25"/>
      <c r="AW300" s="25"/>
      <c r="AX300" s="25"/>
      <c r="AY300" s="25"/>
      <c r="AZ300" s="25"/>
      <c r="BA300" s="25"/>
      <c r="BB300" s="25"/>
      <c r="BC300" s="25"/>
      <c r="BD300" s="25"/>
      <c r="BE300" s="25"/>
      <c r="BF300" s="25"/>
      <c r="BG300" s="25"/>
      <c r="BH300" s="25"/>
      <c r="BI300" s="25"/>
      <c r="BJ300" s="25"/>
      <c r="BK300" s="25"/>
      <c r="BL300" s="25"/>
      <c r="BM300" s="25"/>
      <c r="BN300" s="25"/>
      <c r="BO300" s="25"/>
      <c r="BP300" s="25"/>
      <c r="BQ300" s="25"/>
      <c r="BR300" s="25"/>
      <c r="BS300" s="25"/>
      <c r="BT300" s="25"/>
      <c r="BU300" s="25"/>
      <c r="BV300" s="25"/>
      <c r="BW300" s="25"/>
      <c r="BX300" s="25"/>
      <c r="BY300" s="25"/>
      <c r="BZ300" s="25"/>
      <c r="CA300" s="25"/>
      <c r="CB300" s="25"/>
      <c r="CC300" s="25"/>
      <c r="CD300" s="25"/>
      <c r="CE300" s="25"/>
      <c r="CF300" s="25"/>
      <c r="CG300" s="25"/>
      <c r="CH300" s="25"/>
      <c r="CI300" s="25"/>
      <c r="CJ300" s="25"/>
      <c r="CK300" s="25"/>
      <c r="CL300" s="25"/>
      <c r="CM300" s="25"/>
      <c r="CN300" s="25"/>
      <c r="CO300" s="25"/>
      <c r="CP300" s="25"/>
      <c r="CQ300" s="25"/>
      <c r="CR300" s="25"/>
      <c r="CS300" s="25"/>
      <c r="CT300" s="25"/>
      <c r="CU300" s="25"/>
      <c r="CV300" s="25"/>
      <c r="CW300" s="25"/>
      <c r="CX300" s="25"/>
      <c r="CY300" s="25"/>
      <c r="CZ300" s="25"/>
      <c r="DA300" s="25"/>
      <c r="DB300" s="25"/>
      <c r="DC300" s="25"/>
      <c r="DD300" s="25"/>
      <c r="DE300" s="25"/>
      <c r="DF300" s="25"/>
      <c r="DG300" s="25"/>
      <c r="DH300" s="25"/>
      <c r="DI300" s="25"/>
      <c r="DJ300" s="25"/>
      <c r="DK300" s="25"/>
      <c r="DL300" s="25"/>
      <c r="DM300" s="25"/>
      <c r="DN300" s="25"/>
      <c r="DO300" s="25"/>
      <c r="DP300" s="25"/>
      <c r="DQ300" s="25"/>
      <c r="DR300" s="25"/>
      <c r="DS300" s="25"/>
      <c r="DT300" s="25"/>
      <c r="DU300" s="25"/>
      <c r="DV300" s="25"/>
      <c r="DW300" s="25"/>
      <c r="DX300" s="25"/>
      <c r="DY300" s="25"/>
      <c r="DZ300" s="25"/>
      <c r="EA300" s="25"/>
      <c r="EB300" s="25"/>
      <c r="EC300" s="25"/>
      <c r="ED300" s="25"/>
      <c r="EE300" s="25"/>
      <c r="EF300" s="25"/>
      <c r="EG300" s="25"/>
      <c r="EH300" s="25"/>
      <c r="EI300" s="25"/>
      <c r="EJ300" s="25"/>
      <c r="EK300" s="25"/>
      <c r="EL300" s="25"/>
      <c r="EM300" s="25"/>
      <c r="EN300" s="25"/>
      <c r="EO300" s="25"/>
      <c r="EP300" s="25"/>
      <c r="EQ300" s="25"/>
      <c r="ER300" s="25"/>
      <c r="ES300" s="25"/>
      <c r="ET300" s="25"/>
      <c r="EU300" s="25"/>
      <c r="EV300" s="25"/>
      <c r="EW300" s="25"/>
      <c r="EX300" s="25"/>
      <c r="EY300" s="25"/>
      <c r="EZ300" s="25"/>
      <c r="FA300" s="25"/>
      <c r="FB300" s="25"/>
      <c r="FC300" s="25"/>
      <c r="FD300" s="25"/>
      <c r="FE300" s="25"/>
      <c r="FF300" s="25"/>
      <c r="FG300" s="25"/>
      <c r="FH300" s="25"/>
      <c r="FI300" s="25"/>
      <c r="FJ300" s="25"/>
      <c r="FK300" s="25"/>
      <c r="FL300" s="25"/>
      <c r="FM300" s="25"/>
      <c r="FN300" s="25"/>
      <c r="FO300" s="25"/>
      <c r="FP300" s="25"/>
      <c r="FQ300" s="25"/>
      <c r="FR300" s="25"/>
      <c r="FS300" s="25"/>
      <c r="FT300" s="25"/>
      <c r="FU300" s="25"/>
      <c r="FV300" s="25"/>
      <c r="FW300" s="25"/>
      <c r="FX300" s="25"/>
      <c r="FY300" s="25"/>
      <c r="FZ300" s="25"/>
      <c r="GA300" s="25"/>
      <c r="GB300" s="25"/>
      <c r="GC300" s="25"/>
      <c r="GD300" s="25"/>
      <c r="GE300" s="25"/>
      <c r="GF300" s="25"/>
      <c r="GG300" s="25"/>
      <c r="GH300" s="25"/>
      <c r="GI300" s="25"/>
      <c r="GJ300" s="25"/>
      <c r="GK300" s="25"/>
      <c r="GL300" s="25"/>
      <c r="GM300" s="25"/>
      <c r="GN300" s="25"/>
      <c r="GO300" s="25"/>
      <c r="GP300" s="25"/>
      <c r="GQ300" s="25"/>
      <c r="GR300" s="25"/>
      <c r="GS300" s="25"/>
      <c r="GT300" s="25"/>
      <c r="GU300" s="25"/>
      <c r="GV300" s="25"/>
      <c r="GW300" s="25"/>
      <c r="GX300" s="25"/>
      <c r="GY300" s="25"/>
      <c r="GZ300" s="25"/>
      <c r="HA300" s="25"/>
      <c r="HB300" s="25"/>
      <c r="HC300" s="25"/>
      <c r="HD300" s="25"/>
      <c r="HE300" s="25"/>
    </row>
    <row r="301" spans="1:213">
      <c r="A301" s="12" t="s">
        <v>7</v>
      </c>
      <c r="B301" s="13" t="s">
        <v>169</v>
      </c>
      <c r="C301" s="35" t="s">
        <v>6</v>
      </c>
      <c r="D301" s="20" t="s">
        <v>254</v>
      </c>
      <c r="E301" s="14">
        <v>1450</v>
      </c>
      <c r="F301" s="14">
        <v>100</v>
      </c>
      <c r="G301" s="16"/>
      <c r="H301" s="16"/>
      <c r="I301" s="25"/>
      <c r="J301" s="25"/>
      <c r="K301" s="25"/>
      <c r="L301" s="25"/>
      <c r="M301" s="25"/>
      <c r="N301" s="25"/>
      <c r="O301" s="25"/>
      <c r="P301" s="25"/>
      <c r="Q301" s="25"/>
      <c r="R301" s="25"/>
      <c r="S301" s="25"/>
      <c r="T301" s="25"/>
      <c r="U301" s="25"/>
      <c r="V301" s="25"/>
      <c r="W301" s="25"/>
      <c r="X301" s="25"/>
      <c r="Y301" s="25"/>
      <c r="Z301" s="25"/>
      <c r="AA301" s="25"/>
      <c r="AB301" s="25"/>
      <c r="AC301" s="25"/>
      <c r="AD301" s="25"/>
      <c r="AE301" s="25"/>
      <c r="AF301" s="25"/>
      <c r="AG301" s="25"/>
      <c r="AH301" s="25"/>
      <c r="AI301" s="25"/>
      <c r="AJ301" s="25"/>
      <c r="AK301" s="25"/>
      <c r="AL301" s="25"/>
      <c r="AM301" s="25"/>
      <c r="AN301" s="25"/>
      <c r="AO301" s="25"/>
      <c r="AP301" s="25"/>
      <c r="AQ301" s="25"/>
      <c r="AR301" s="25"/>
      <c r="AS301" s="25"/>
      <c r="AT301" s="25"/>
      <c r="AU301" s="25"/>
      <c r="AV301" s="25"/>
      <c r="AW301" s="25"/>
      <c r="AX301" s="25"/>
      <c r="AY301" s="25"/>
      <c r="AZ301" s="25"/>
      <c r="BA301" s="25"/>
      <c r="BB301" s="25"/>
      <c r="BC301" s="25"/>
      <c r="BD301" s="25"/>
      <c r="BE301" s="25"/>
      <c r="BF301" s="25"/>
      <c r="BG301" s="25"/>
      <c r="BH301" s="25"/>
      <c r="BI301" s="25"/>
      <c r="BJ301" s="25"/>
      <c r="BK301" s="25"/>
      <c r="BL301" s="25"/>
      <c r="BM301" s="25"/>
      <c r="BN301" s="25"/>
      <c r="BO301" s="25"/>
      <c r="BP301" s="25"/>
      <c r="BQ301" s="25"/>
      <c r="BR301" s="25"/>
      <c r="BS301" s="25"/>
      <c r="BT301" s="25"/>
      <c r="BU301" s="25"/>
      <c r="BV301" s="25"/>
      <c r="BW301" s="25"/>
      <c r="BX301" s="25"/>
      <c r="BY301" s="25"/>
      <c r="BZ301" s="25"/>
      <c r="CA301" s="25"/>
      <c r="CB301" s="25"/>
      <c r="CC301" s="25"/>
      <c r="CD301" s="25"/>
      <c r="CE301" s="25"/>
      <c r="CF301" s="25"/>
      <c r="CG301" s="25"/>
      <c r="CH301" s="25"/>
      <c r="CI301" s="25"/>
      <c r="CJ301" s="25"/>
      <c r="CK301" s="25"/>
      <c r="CL301" s="25"/>
      <c r="CM301" s="25"/>
      <c r="CN301" s="25"/>
      <c r="CO301" s="25"/>
      <c r="CP301" s="25"/>
      <c r="CQ301" s="25"/>
      <c r="CR301" s="25"/>
      <c r="CS301" s="25"/>
      <c r="CT301" s="25"/>
      <c r="CU301" s="25"/>
      <c r="CV301" s="25"/>
      <c r="CW301" s="25"/>
      <c r="CX301" s="25"/>
      <c r="CY301" s="25"/>
      <c r="CZ301" s="25"/>
      <c r="DA301" s="25"/>
      <c r="DB301" s="25"/>
      <c r="DC301" s="25"/>
      <c r="DD301" s="25"/>
      <c r="DE301" s="25"/>
      <c r="DF301" s="25"/>
      <c r="DG301" s="25"/>
      <c r="DH301" s="25"/>
      <c r="DI301" s="25"/>
      <c r="DJ301" s="25"/>
      <c r="DK301" s="25"/>
      <c r="DL301" s="25"/>
      <c r="DM301" s="25"/>
      <c r="DN301" s="25"/>
      <c r="DO301" s="25"/>
      <c r="DP301" s="25"/>
      <c r="DQ301" s="25"/>
      <c r="DR301" s="25"/>
      <c r="DS301" s="25"/>
      <c r="DT301" s="25"/>
      <c r="DU301" s="25"/>
      <c r="DV301" s="25"/>
      <c r="DW301" s="25"/>
      <c r="DX301" s="25"/>
      <c r="DY301" s="25"/>
      <c r="DZ301" s="25"/>
      <c r="EA301" s="25"/>
      <c r="EB301" s="25"/>
      <c r="EC301" s="25"/>
      <c r="ED301" s="25"/>
      <c r="EE301" s="25"/>
      <c r="EF301" s="25"/>
      <c r="EG301" s="25"/>
      <c r="EH301" s="25"/>
      <c r="EI301" s="25"/>
      <c r="EJ301" s="25"/>
      <c r="EK301" s="25"/>
      <c r="EL301" s="25"/>
      <c r="EM301" s="25"/>
      <c r="EN301" s="25"/>
      <c r="EO301" s="25"/>
      <c r="EP301" s="25"/>
      <c r="EQ301" s="25"/>
      <c r="ER301" s="25"/>
      <c r="ES301" s="25"/>
      <c r="ET301" s="25"/>
      <c r="EU301" s="25"/>
      <c r="EV301" s="25"/>
      <c r="EW301" s="25"/>
      <c r="EX301" s="25"/>
      <c r="EY301" s="25"/>
      <c r="EZ301" s="25"/>
      <c r="FA301" s="25"/>
      <c r="FB301" s="25"/>
      <c r="FC301" s="25"/>
      <c r="FD301" s="25"/>
      <c r="FE301" s="25"/>
      <c r="FF301" s="25"/>
      <c r="FG301" s="25"/>
      <c r="FH301" s="25"/>
      <c r="FI301" s="25"/>
      <c r="FJ301" s="25"/>
      <c r="FK301" s="25"/>
      <c r="FL301" s="25"/>
      <c r="FM301" s="25"/>
      <c r="FN301" s="25"/>
      <c r="FO301" s="25"/>
      <c r="FP301" s="25"/>
      <c r="FQ301" s="25"/>
      <c r="FR301" s="25"/>
      <c r="FS301" s="25"/>
      <c r="FT301" s="25"/>
      <c r="FU301" s="25"/>
      <c r="FV301" s="25"/>
      <c r="FW301" s="25"/>
      <c r="FX301" s="25"/>
      <c r="FY301" s="25"/>
      <c r="FZ301" s="25"/>
      <c r="GA301" s="25"/>
      <c r="GB301" s="25"/>
      <c r="GC301" s="25"/>
      <c r="GD301" s="25"/>
      <c r="GE301" s="25"/>
      <c r="GF301" s="25"/>
      <c r="GG301" s="25"/>
      <c r="GH301" s="25"/>
      <c r="GI301" s="25"/>
      <c r="GJ301" s="25"/>
      <c r="GK301" s="25"/>
      <c r="GL301" s="25"/>
      <c r="GM301" s="25"/>
      <c r="GN301" s="25"/>
      <c r="GO301" s="25"/>
      <c r="GP301" s="25"/>
      <c r="GQ301" s="25"/>
      <c r="GR301" s="25"/>
      <c r="GS301" s="25"/>
      <c r="GT301" s="25"/>
      <c r="GU301" s="25"/>
      <c r="GV301" s="25"/>
      <c r="GW301" s="25"/>
      <c r="GX301" s="25"/>
      <c r="GY301" s="25"/>
      <c r="GZ301" s="25"/>
      <c r="HA301" s="25"/>
      <c r="HB301" s="25"/>
      <c r="HC301" s="25"/>
      <c r="HD301" s="25"/>
      <c r="HE301" s="25"/>
    </row>
    <row r="302" spans="1:213">
      <c r="A302" s="12" t="s">
        <v>8</v>
      </c>
      <c r="B302" s="13" t="s">
        <v>366</v>
      </c>
      <c r="C302" s="35" t="s">
        <v>6</v>
      </c>
      <c r="D302" s="20">
        <v>1105</v>
      </c>
      <c r="E302" s="14">
        <v>1175</v>
      </c>
      <c r="F302" s="14">
        <v>85</v>
      </c>
      <c r="G302" s="16">
        <f t="shared" ref="G302:G303" si="84">E302*D302</f>
        <v>1298375</v>
      </c>
      <c r="H302" s="16">
        <f t="shared" ref="H302:H303" si="85">F302*D302</f>
        <v>93925</v>
      </c>
      <c r="I302" s="25"/>
      <c r="J302" s="25"/>
      <c r="K302" s="25"/>
      <c r="L302" s="25"/>
      <c r="M302" s="25"/>
      <c r="N302" s="25"/>
      <c r="O302" s="25"/>
      <c r="P302" s="25"/>
      <c r="Q302" s="25"/>
      <c r="R302" s="25"/>
      <c r="S302" s="25"/>
      <c r="T302" s="25"/>
      <c r="U302" s="25"/>
      <c r="V302" s="25"/>
      <c r="W302" s="25"/>
      <c r="X302" s="25"/>
      <c r="Y302" s="25"/>
      <c r="Z302" s="25"/>
      <c r="AA302" s="25"/>
      <c r="AB302" s="25"/>
      <c r="AC302" s="25"/>
      <c r="AD302" s="25"/>
      <c r="AE302" s="25"/>
      <c r="AF302" s="25"/>
      <c r="AG302" s="25"/>
      <c r="AH302" s="25"/>
      <c r="AI302" s="25"/>
      <c r="AJ302" s="25"/>
      <c r="AK302" s="25"/>
      <c r="AL302" s="25"/>
      <c r="AM302" s="25"/>
      <c r="AN302" s="25"/>
      <c r="AO302" s="25"/>
      <c r="AP302" s="25"/>
      <c r="AQ302" s="25"/>
      <c r="AR302" s="25"/>
      <c r="AS302" s="25"/>
      <c r="AT302" s="25"/>
      <c r="AU302" s="25"/>
      <c r="AV302" s="25"/>
      <c r="AW302" s="25"/>
      <c r="AX302" s="25"/>
      <c r="AY302" s="25"/>
      <c r="AZ302" s="25"/>
      <c r="BA302" s="25"/>
      <c r="BB302" s="25"/>
      <c r="BC302" s="25"/>
      <c r="BD302" s="25"/>
      <c r="BE302" s="25"/>
      <c r="BF302" s="25"/>
      <c r="BG302" s="25"/>
      <c r="BH302" s="25"/>
      <c r="BI302" s="25"/>
      <c r="BJ302" s="25"/>
      <c r="BK302" s="25"/>
      <c r="BL302" s="25"/>
      <c r="BM302" s="25"/>
      <c r="BN302" s="25"/>
      <c r="BO302" s="25"/>
      <c r="BP302" s="25"/>
      <c r="BQ302" s="25"/>
      <c r="BR302" s="25"/>
      <c r="BS302" s="25"/>
      <c r="BT302" s="25"/>
      <c r="BU302" s="25"/>
      <c r="BV302" s="25"/>
      <c r="BW302" s="25"/>
      <c r="BX302" s="25"/>
      <c r="BY302" s="25"/>
      <c r="BZ302" s="25"/>
      <c r="CA302" s="25"/>
      <c r="CB302" s="25"/>
      <c r="CC302" s="25"/>
      <c r="CD302" s="25"/>
      <c r="CE302" s="25"/>
      <c r="CF302" s="25"/>
      <c r="CG302" s="25"/>
      <c r="CH302" s="25"/>
      <c r="CI302" s="25"/>
      <c r="CJ302" s="25"/>
      <c r="CK302" s="25"/>
      <c r="CL302" s="25"/>
      <c r="CM302" s="25"/>
      <c r="CN302" s="25"/>
      <c r="CO302" s="25"/>
      <c r="CP302" s="25"/>
      <c r="CQ302" s="25"/>
      <c r="CR302" s="25"/>
      <c r="CS302" s="25"/>
      <c r="CT302" s="25"/>
      <c r="CU302" s="25"/>
      <c r="CV302" s="25"/>
      <c r="CW302" s="25"/>
      <c r="CX302" s="25"/>
      <c r="CY302" s="25"/>
      <c r="CZ302" s="25"/>
      <c r="DA302" s="25"/>
      <c r="DB302" s="25"/>
      <c r="DC302" s="25"/>
      <c r="DD302" s="25"/>
      <c r="DE302" s="25"/>
      <c r="DF302" s="25"/>
      <c r="DG302" s="25"/>
      <c r="DH302" s="25"/>
      <c r="DI302" s="25"/>
      <c r="DJ302" s="25"/>
      <c r="DK302" s="25"/>
      <c r="DL302" s="25"/>
      <c r="DM302" s="25"/>
      <c r="DN302" s="25"/>
      <c r="DO302" s="25"/>
      <c r="DP302" s="25"/>
      <c r="DQ302" s="25"/>
      <c r="DR302" s="25"/>
      <c r="DS302" s="25"/>
      <c r="DT302" s="25"/>
      <c r="DU302" s="25"/>
      <c r="DV302" s="25"/>
      <c r="DW302" s="25"/>
      <c r="DX302" s="25"/>
      <c r="DY302" s="25"/>
      <c r="DZ302" s="25"/>
      <c r="EA302" s="25"/>
      <c r="EB302" s="25"/>
      <c r="EC302" s="25"/>
      <c r="ED302" s="25"/>
      <c r="EE302" s="25"/>
      <c r="EF302" s="25"/>
      <c r="EG302" s="25"/>
      <c r="EH302" s="25"/>
      <c r="EI302" s="25"/>
      <c r="EJ302" s="25"/>
      <c r="EK302" s="25"/>
      <c r="EL302" s="25"/>
      <c r="EM302" s="25"/>
      <c r="EN302" s="25"/>
      <c r="EO302" s="25"/>
      <c r="EP302" s="25"/>
      <c r="EQ302" s="25"/>
      <c r="ER302" s="25"/>
      <c r="ES302" s="25"/>
      <c r="ET302" s="25"/>
      <c r="EU302" s="25"/>
      <c r="EV302" s="25"/>
      <c r="EW302" s="25"/>
      <c r="EX302" s="25"/>
      <c r="EY302" s="25"/>
      <c r="EZ302" s="25"/>
      <c r="FA302" s="25"/>
      <c r="FB302" s="25"/>
      <c r="FC302" s="25"/>
      <c r="FD302" s="25"/>
      <c r="FE302" s="25"/>
      <c r="FF302" s="25"/>
      <c r="FG302" s="25"/>
      <c r="FH302" s="25"/>
      <c r="FI302" s="25"/>
      <c r="FJ302" s="25"/>
      <c r="FK302" s="25"/>
      <c r="FL302" s="25"/>
      <c r="FM302" s="25"/>
      <c r="FN302" s="25"/>
      <c r="FO302" s="25"/>
      <c r="FP302" s="25"/>
      <c r="FQ302" s="25"/>
      <c r="FR302" s="25"/>
      <c r="FS302" s="25"/>
      <c r="FT302" s="25"/>
      <c r="FU302" s="25"/>
      <c r="FV302" s="25"/>
      <c r="FW302" s="25"/>
      <c r="FX302" s="25"/>
      <c r="FY302" s="25"/>
      <c r="FZ302" s="25"/>
      <c r="GA302" s="25"/>
      <c r="GB302" s="25"/>
      <c r="GC302" s="25"/>
      <c r="GD302" s="25"/>
      <c r="GE302" s="25"/>
      <c r="GF302" s="25"/>
      <c r="GG302" s="25"/>
      <c r="GH302" s="25"/>
      <c r="GI302" s="25"/>
      <c r="GJ302" s="25"/>
      <c r="GK302" s="25"/>
      <c r="GL302" s="25"/>
      <c r="GM302" s="25"/>
      <c r="GN302" s="25"/>
      <c r="GO302" s="25"/>
      <c r="GP302" s="25"/>
      <c r="GQ302" s="25"/>
      <c r="GR302" s="25"/>
      <c r="GS302" s="25"/>
      <c r="GT302" s="25"/>
      <c r="GU302" s="25"/>
      <c r="GV302" s="25"/>
      <c r="GW302" s="25"/>
      <c r="GX302" s="25"/>
      <c r="GY302" s="25"/>
      <c r="GZ302" s="25"/>
      <c r="HA302" s="25"/>
      <c r="HB302" s="25"/>
      <c r="HC302" s="25"/>
      <c r="HD302" s="25"/>
      <c r="HE302" s="25"/>
    </row>
    <row r="303" spans="1:213">
      <c r="A303" s="12" t="s">
        <v>9</v>
      </c>
      <c r="B303" s="13" t="s">
        <v>369</v>
      </c>
      <c r="C303" s="35" t="s">
        <v>6</v>
      </c>
      <c r="D303" s="20">
        <v>800</v>
      </c>
      <c r="E303" s="14">
        <v>975</v>
      </c>
      <c r="F303" s="14">
        <v>65</v>
      </c>
      <c r="G303" s="16">
        <f t="shared" si="84"/>
        <v>780000</v>
      </c>
      <c r="H303" s="16">
        <f t="shared" si="85"/>
        <v>52000</v>
      </c>
      <c r="I303" s="25"/>
      <c r="J303" s="25"/>
      <c r="K303" s="25"/>
      <c r="L303" s="25"/>
      <c r="M303" s="25"/>
      <c r="N303" s="25"/>
      <c r="O303" s="25"/>
      <c r="P303" s="25"/>
      <c r="Q303" s="25"/>
      <c r="R303" s="25"/>
      <c r="S303" s="25"/>
      <c r="T303" s="25"/>
      <c r="U303" s="25"/>
      <c r="V303" s="25"/>
      <c r="W303" s="25"/>
      <c r="X303" s="25"/>
      <c r="Y303" s="25"/>
      <c r="Z303" s="25"/>
      <c r="AA303" s="25"/>
      <c r="AB303" s="25"/>
      <c r="AC303" s="25"/>
      <c r="AD303" s="25"/>
      <c r="AE303" s="25"/>
      <c r="AF303" s="25"/>
      <c r="AG303" s="25"/>
      <c r="AH303" s="25"/>
      <c r="AI303" s="25"/>
      <c r="AJ303" s="25"/>
      <c r="AK303" s="25"/>
      <c r="AL303" s="25"/>
      <c r="AM303" s="25"/>
      <c r="AN303" s="25"/>
      <c r="AO303" s="25"/>
      <c r="AP303" s="25"/>
      <c r="AQ303" s="25"/>
      <c r="AR303" s="25"/>
      <c r="AS303" s="25"/>
      <c r="AT303" s="25"/>
      <c r="AU303" s="25"/>
      <c r="AV303" s="25"/>
      <c r="AW303" s="25"/>
      <c r="AX303" s="25"/>
      <c r="AY303" s="25"/>
      <c r="AZ303" s="25"/>
      <c r="BA303" s="25"/>
      <c r="BB303" s="25"/>
      <c r="BC303" s="25"/>
      <c r="BD303" s="25"/>
      <c r="BE303" s="25"/>
      <c r="BF303" s="25"/>
      <c r="BG303" s="25"/>
      <c r="BH303" s="25"/>
      <c r="BI303" s="25"/>
      <c r="BJ303" s="25"/>
      <c r="BK303" s="25"/>
      <c r="BL303" s="25"/>
      <c r="BM303" s="25"/>
      <c r="BN303" s="25"/>
      <c r="BO303" s="25"/>
      <c r="BP303" s="25"/>
      <c r="BQ303" s="25"/>
      <c r="BR303" s="25"/>
      <c r="BS303" s="25"/>
      <c r="BT303" s="25"/>
      <c r="BU303" s="25"/>
      <c r="BV303" s="25"/>
      <c r="BW303" s="25"/>
      <c r="BX303" s="25"/>
      <c r="BY303" s="25"/>
      <c r="BZ303" s="25"/>
      <c r="CA303" s="25"/>
      <c r="CB303" s="25"/>
      <c r="CC303" s="25"/>
      <c r="CD303" s="25"/>
      <c r="CE303" s="25"/>
      <c r="CF303" s="25"/>
      <c r="CG303" s="25"/>
      <c r="CH303" s="25"/>
      <c r="CI303" s="25"/>
      <c r="CJ303" s="25"/>
      <c r="CK303" s="25"/>
      <c r="CL303" s="25"/>
      <c r="CM303" s="25"/>
      <c r="CN303" s="25"/>
      <c r="CO303" s="25"/>
      <c r="CP303" s="25"/>
      <c r="CQ303" s="25"/>
      <c r="CR303" s="25"/>
      <c r="CS303" s="25"/>
      <c r="CT303" s="25"/>
      <c r="CU303" s="25"/>
      <c r="CV303" s="25"/>
      <c r="CW303" s="25"/>
      <c r="CX303" s="25"/>
      <c r="CY303" s="25"/>
      <c r="CZ303" s="25"/>
      <c r="DA303" s="25"/>
      <c r="DB303" s="25"/>
      <c r="DC303" s="25"/>
      <c r="DD303" s="25"/>
      <c r="DE303" s="25"/>
      <c r="DF303" s="25"/>
      <c r="DG303" s="25"/>
      <c r="DH303" s="25"/>
      <c r="DI303" s="25"/>
      <c r="DJ303" s="25"/>
      <c r="DK303" s="25"/>
      <c r="DL303" s="25"/>
      <c r="DM303" s="25"/>
      <c r="DN303" s="25"/>
      <c r="DO303" s="25"/>
      <c r="DP303" s="25"/>
      <c r="DQ303" s="25"/>
      <c r="DR303" s="25"/>
      <c r="DS303" s="25"/>
      <c r="DT303" s="25"/>
      <c r="DU303" s="25"/>
      <c r="DV303" s="25"/>
      <c r="DW303" s="25"/>
      <c r="DX303" s="25"/>
      <c r="DY303" s="25"/>
      <c r="DZ303" s="25"/>
      <c r="EA303" s="25"/>
      <c r="EB303" s="25"/>
      <c r="EC303" s="25"/>
      <c r="ED303" s="25"/>
      <c r="EE303" s="25"/>
      <c r="EF303" s="25"/>
      <c r="EG303" s="25"/>
      <c r="EH303" s="25"/>
      <c r="EI303" s="25"/>
      <c r="EJ303" s="25"/>
      <c r="EK303" s="25"/>
      <c r="EL303" s="25"/>
      <c r="EM303" s="25"/>
      <c r="EN303" s="25"/>
      <c r="EO303" s="25"/>
      <c r="EP303" s="25"/>
      <c r="EQ303" s="25"/>
      <c r="ER303" s="25"/>
      <c r="ES303" s="25"/>
      <c r="ET303" s="25"/>
      <c r="EU303" s="25"/>
      <c r="EV303" s="25"/>
      <c r="EW303" s="25"/>
      <c r="EX303" s="25"/>
      <c r="EY303" s="25"/>
      <c r="EZ303" s="25"/>
      <c r="FA303" s="25"/>
      <c r="FB303" s="25"/>
      <c r="FC303" s="25"/>
      <c r="FD303" s="25"/>
      <c r="FE303" s="25"/>
      <c r="FF303" s="25"/>
      <c r="FG303" s="25"/>
      <c r="FH303" s="25"/>
      <c r="FI303" s="25"/>
      <c r="FJ303" s="25"/>
      <c r="FK303" s="25"/>
      <c r="FL303" s="25"/>
      <c r="FM303" s="25"/>
      <c r="FN303" s="25"/>
      <c r="FO303" s="25"/>
      <c r="FP303" s="25"/>
      <c r="FQ303" s="25"/>
      <c r="FR303" s="25"/>
      <c r="FS303" s="25"/>
      <c r="FT303" s="25"/>
      <c r="FU303" s="25"/>
      <c r="FV303" s="25"/>
      <c r="FW303" s="25"/>
      <c r="FX303" s="25"/>
      <c r="FY303" s="25"/>
      <c r="FZ303" s="25"/>
      <c r="GA303" s="25"/>
      <c r="GB303" s="25"/>
      <c r="GC303" s="25"/>
      <c r="GD303" s="25"/>
      <c r="GE303" s="25"/>
      <c r="GF303" s="25"/>
      <c r="GG303" s="25"/>
      <c r="GH303" s="25"/>
      <c r="GI303" s="25"/>
      <c r="GJ303" s="25"/>
      <c r="GK303" s="25"/>
      <c r="GL303" s="25"/>
      <c r="GM303" s="25"/>
      <c r="GN303" s="25"/>
      <c r="GO303" s="25"/>
      <c r="GP303" s="25"/>
      <c r="GQ303" s="25"/>
      <c r="GR303" s="25"/>
      <c r="GS303" s="25"/>
      <c r="GT303" s="25"/>
      <c r="GU303" s="25"/>
      <c r="GV303" s="25"/>
      <c r="GW303" s="25"/>
      <c r="GX303" s="25"/>
      <c r="GY303" s="25"/>
      <c r="GZ303" s="25"/>
      <c r="HA303" s="25"/>
      <c r="HB303" s="25"/>
      <c r="HC303" s="25"/>
      <c r="HD303" s="25"/>
      <c r="HE303" s="25"/>
    </row>
    <row r="304" spans="1:213" s="51" customFormat="1" ht="31.2">
      <c r="A304" s="12">
        <v>12</v>
      </c>
      <c r="B304" s="13" t="s">
        <v>382</v>
      </c>
      <c r="C304" s="35"/>
      <c r="D304" s="20"/>
      <c r="E304" s="14"/>
      <c r="F304" s="14"/>
      <c r="G304" s="16"/>
      <c r="H304" s="16"/>
      <c r="I304" s="25"/>
      <c r="J304" s="25"/>
      <c r="K304" s="25"/>
      <c r="L304" s="25"/>
      <c r="M304" s="25"/>
      <c r="N304" s="25"/>
      <c r="O304" s="25"/>
      <c r="P304" s="25"/>
      <c r="Q304" s="25"/>
      <c r="R304" s="25"/>
      <c r="S304" s="25"/>
      <c r="T304" s="25"/>
      <c r="U304" s="25"/>
      <c r="V304" s="25"/>
      <c r="W304" s="25"/>
      <c r="X304" s="25"/>
      <c r="Y304" s="25"/>
      <c r="Z304" s="25"/>
      <c r="AA304" s="25"/>
      <c r="AB304" s="25"/>
      <c r="AC304" s="25"/>
      <c r="AD304" s="25"/>
      <c r="AE304" s="25"/>
      <c r="AF304" s="25"/>
      <c r="AG304" s="25"/>
      <c r="AH304" s="25"/>
      <c r="AI304" s="25"/>
      <c r="AJ304" s="25"/>
      <c r="AK304" s="25"/>
      <c r="AL304" s="25"/>
      <c r="AM304" s="25"/>
      <c r="AN304" s="25"/>
      <c r="AO304" s="25"/>
      <c r="AP304" s="25"/>
      <c r="AQ304" s="25"/>
      <c r="AR304" s="25"/>
      <c r="AS304" s="25"/>
      <c r="AT304" s="25"/>
      <c r="AU304" s="25"/>
      <c r="AV304" s="25"/>
      <c r="AW304" s="25"/>
      <c r="AX304" s="25"/>
      <c r="AY304" s="25"/>
      <c r="AZ304" s="25"/>
      <c r="BA304" s="25"/>
      <c r="BB304" s="25"/>
      <c r="BC304" s="25"/>
      <c r="BD304" s="25"/>
      <c r="BE304" s="25"/>
      <c r="BF304" s="25"/>
      <c r="BG304" s="25"/>
      <c r="BH304" s="25"/>
      <c r="BI304" s="25"/>
      <c r="BJ304" s="25"/>
      <c r="BK304" s="25"/>
      <c r="BL304" s="25"/>
      <c r="BM304" s="25"/>
      <c r="BN304" s="25"/>
      <c r="BO304" s="25"/>
      <c r="BP304" s="25"/>
      <c r="BQ304" s="25"/>
      <c r="BR304" s="25"/>
      <c r="BS304" s="25"/>
      <c r="BT304" s="25"/>
      <c r="BU304" s="25"/>
      <c r="BV304" s="25"/>
      <c r="BW304" s="25"/>
      <c r="BX304" s="25"/>
      <c r="BY304" s="25"/>
      <c r="BZ304" s="25"/>
      <c r="CA304" s="25"/>
      <c r="CB304" s="25"/>
      <c r="CC304" s="25"/>
      <c r="CD304" s="25"/>
      <c r="CE304" s="25"/>
      <c r="CF304" s="25"/>
      <c r="CG304" s="25"/>
      <c r="CH304" s="25"/>
      <c r="CI304" s="25"/>
      <c r="CJ304" s="25"/>
      <c r="CK304" s="25"/>
      <c r="CL304" s="25"/>
      <c r="CM304" s="25"/>
      <c r="CN304" s="25"/>
      <c r="CO304" s="25"/>
      <c r="CP304" s="25"/>
      <c r="CQ304" s="25"/>
      <c r="CR304" s="25"/>
      <c r="CS304" s="25"/>
      <c r="CT304" s="25"/>
      <c r="CU304" s="25"/>
      <c r="CV304" s="25"/>
      <c r="CW304" s="25"/>
      <c r="CX304" s="25"/>
      <c r="CY304" s="25"/>
      <c r="CZ304" s="25"/>
      <c r="DA304" s="25"/>
      <c r="DB304" s="25"/>
      <c r="DC304" s="25"/>
      <c r="DD304" s="25"/>
      <c r="DE304" s="25"/>
      <c r="DF304" s="25"/>
      <c r="DG304" s="25"/>
      <c r="DH304" s="25"/>
      <c r="DI304" s="25"/>
      <c r="DJ304" s="25"/>
      <c r="DK304" s="25"/>
      <c r="DL304" s="25"/>
      <c r="DM304" s="25"/>
      <c r="DN304" s="25"/>
      <c r="DO304" s="25"/>
      <c r="DP304" s="25"/>
      <c r="DQ304" s="25"/>
      <c r="DR304" s="25"/>
      <c r="DS304" s="25"/>
      <c r="DT304" s="25"/>
      <c r="DU304" s="25"/>
      <c r="DV304" s="25"/>
      <c r="DW304" s="25"/>
      <c r="DX304" s="25"/>
      <c r="DY304" s="25"/>
      <c r="DZ304" s="25"/>
      <c r="EA304" s="25"/>
      <c r="EB304" s="25"/>
      <c r="EC304" s="25"/>
      <c r="ED304" s="25"/>
      <c r="EE304" s="25"/>
      <c r="EF304" s="25"/>
      <c r="EG304" s="25"/>
      <c r="EH304" s="25"/>
      <c r="EI304" s="25"/>
      <c r="EJ304" s="25"/>
      <c r="EK304" s="25"/>
      <c r="EL304" s="25"/>
      <c r="EM304" s="25"/>
      <c r="EN304" s="25"/>
      <c r="EO304" s="25"/>
      <c r="EP304" s="25"/>
      <c r="EQ304" s="25"/>
      <c r="ER304" s="25"/>
      <c r="ES304" s="25"/>
      <c r="ET304" s="25"/>
      <c r="EU304" s="25"/>
      <c r="EV304" s="25"/>
      <c r="EW304" s="25"/>
      <c r="EX304" s="25"/>
      <c r="EY304" s="25"/>
      <c r="EZ304" s="25"/>
      <c r="FA304" s="25"/>
      <c r="FB304" s="25"/>
      <c r="FC304" s="25"/>
      <c r="FD304" s="25"/>
      <c r="FE304" s="25"/>
      <c r="FF304" s="25"/>
      <c r="FG304" s="25"/>
      <c r="FH304" s="25"/>
      <c r="FI304" s="25"/>
      <c r="FJ304" s="25"/>
      <c r="FK304" s="25"/>
      <c r="FL304" s="25"/>
      <c r="FM304" s="25"/>
      <c r="FN304" s="25"/>
      <c r="FO304" s="25"/>
      <c r="FP304" s="25"/>
      <c r="FQ304" s="25"/>
      <c r="FR304" s="25"/>
      <c r="FS304" s="25"/>
      <c r="FT304" s="25"/>
      <c r="FU304" s="25"/>
      <c r="FV304" s="25"/>
      <c r="FW304" s="25"/>
      <c r="FX304" s="25"/>
      <c r="FY304" s="25"/>
      <c r="FZ304" s="25"/>
      <c r="GA304" s="25"/>
      <c r="GB304" s="25"/>
      <c r="GC304" s="25"/>
      <c r="GD304" s="25"/>
      <c r="GE304" s="25"/>
      <c r="GF304" s="25"/>
      <c r="GG304" s="25"/>
      <c r="GH304" s="25"/>
      <c r="GI304" s="25"/>
      <c r="GJ304" s="25"/>
      <c r="GK304" s="25"/>
      <c r="GL304" s="25"/>
      <c r="GM304" s="25"/>
      <c r="GN304" s="25"/>
      <c r="GO304" s="25"/>
      <c r="GP304" s="25"/>
      <c r="GQ304" s="25"/>
      <c r="GR304" s="25"/>
      <c r="GS304" s="25"/>
      <c r="GT304" s="25"/>
      <c r="GU304" s="25"/>
      <c r="GV304" s="25"/>
      <c r="GW304" s="25"/>
      <c r="GX304" s="25"/>
      <c r="GY304" s="25"/>
      <c r="GZ304" s="25"/>
      <c r="HA304" s="25"/>
      <c r="HB304" s="25"/>
      <c r="HC304" s="25"/>
      <c r="HD304" s="25"/>
      <c r="HE304" s="25"/>
    </row>
    <row r="305" spans="1:213" s="51" customFormat="1">
      <c r="A305" s="12" t="s">
        <v>7</v>
      </c>
      <c r="B305" s="19" t="s">
        <v>32</v>
      </c>
      <c r="C305" s="35" t="s">
        <v>6</v>
      </c>
      <c r="D305" s="20">
        <v>2</v>
      </c>
      <c r="E305" s="14">
        <v>1500</v>
      </c>
      <c r="F305" s="14">
        <v>120</v>
      </c>
      <c r="G305" s="16">
        <f t="shared" ref="G305" si="86">E305*D305</f>
        <v>3000</v>
      </c>
      <c r="H305" s="16">
        <f t="shared" ref="H305" si="87">F305*D305</f>
        <v>240</v>
      </c>
      <c r="I305" s="25"/>
      <c r="J305" s="25"/>
      <c r="K305" s="25"/>
      <c r="L305" s="25"/>
      <c r="M305" s="25"/>
      <c r="N305" s="25"/>
      <c r="O305" s="25"/>
      <c r="P305" s="25"/>
      <c r="Q305" s="25"/>
      <c r="R305" s="25"/>
      <c r="S305" s="25"/>
      <c r="T305" s="25"/>
      <c r="U305" s="25"/>
      <c r="V305" s="25"/>
      <c r="W305" s="25"/>
      <c r="X305" s="25"/>
      <c r="Y305" s="25"/>
      <c r="Z305" s="25"/>
      <c r="AA305" s="25"/>
      <c r="AB305" s="25"/>
      <c r="AC305" s="25"/>
      <c r="AD305" s="25"/>
      <c r="AE305" s="25"/>
      <c r="AF305" s="25"/>
      <c r="AG305" s="25"/>
      <c r="AH305" s="25"/>
      <c r="AI305" s="25"/>
      <c r="AJ305" s="25"/>
      <c r="AK305" s="25"/>
      <c r="AL305" s="25"/>
      <c r="AM305" s="25"/>
      <c r="AN305" s="25"/>
      <c r="AO305" s="25"/>
      <c r="AP305" s="25"/>
      <c r="AQ305" s="25"/>
      <c r="AR305" s="25"/>
      <c r="AS305" s="25"/>
      <c r="AT305" s="25"/>
      <c r="AU305" s="25"/>
      <c r="AV305" s="25"/>
      <c r="AW305" s="25"/>
      <c r="AX305" s="25"/>
      <c r="AY305" s="25"/>
      <c r="AZ305" s="25"/>
      <c r="BA305" s="25"/>
      <c r="BB305" s="25"/>
      <c r="BC305" s="25"/>
      <c r="BD305" s="25"/>
      <c r="BE305" s="25"/>
      <c r="BF305" s="25"/>
      <c r="BG305" s="25"/>
      <c r="BH305" s="25"/>
      <c r="BI305" s="25"/>
      <c r="BJ305" s="25"/>
      <c r="BK305" s="25"/>
      <c r="BL305" s="25"/>
      <c r="BM305" s="25"/>
      <c r="BN305" s="25"/>
      <c r="BO305" s="25"/>
      <c r="BP305" s="25"/>
      <c r="BQ305" s="25"/>
      <c r="BR305" s="25"/>
      <c r="BS305" s="25"/>
      <c r="BT305" s="25"/>
      <c r="BU305" s="25"/>
      <c r="BV305" s="25"/>
      <c r="BW305" s="25"/>
      <c r="BX305" s="25"/>
      <c r="BY305" s="25"/>
      <c r="BZ305" s="25"/>
      <c r="CA305" s="25"/>
      <c r="CB305" s="25"/>
      <c r="CC305" s="25"/>
      <c r="CD305" s="25"/>
      <c r="CE305" s="25"/>
      <c r="CF305" s="25"/>
      <c r="CG305" s="25"/>
      <c r="CH305" s="25"/>
      <c r="CI305" s="25"/>
      <c r="CJ305" s="25"/>
      <c r="CK305" s="25"/>
      <c r="CL305" s="25"/>
      <c r="CM305" s="25"/>
      <c r="CN305" s="25"/>
      <c r="CO305" s="25"/>
      <c r="CP305" s="25"/>
      <c r="CQ305" s="25"/>
      <c r="CR305" s="25"/>
      <c r="CS305" s="25"/>
      <c r="CT305" s="25"/>
      <c r="CU305" s="25"/>
      <c r="CV305" s="25"/>
      <c r="CW305" s="25"/>
      <c r="CX305" s="25"/>
      <c r="CY305" s="25"/>
      <c r="CZ305" s="25"/>
      <c r="DA305" s="25"/>
      <c r="DB305" s="25"/>
      <c r="DC305" s="25"/>
      <c r="DD305" s="25"/>
      <c r="DE305" s="25"/>
      <c r="DF305" s="25"/>
      <c r="DG305" s="25"/>
      <c r="DH305" s="25"/>
      <c r="DI305" s="25"/>
      <c r="DJ305" s="25"/>
      <c r="DK305" s="25"/>
      <c r="DL305" s="25"/>
      <c r="DM305" s="25"/>
      <c r="DN305" s="25"/>
      <c r="DO305" s="25"/>
      <c r="DP305" s="25"/>
      <c r="DQ305" s="25"/>
      <c r="DR305" s="25"/>
      <c r="DS305" s="25"/>
      <c r="DT305" s="25"/>
      <c r="DU305" s="25"/>
      <c r="DV305" s="25"/>
      <c r="DW305" s="25"/>
      <c r="DX305" s="25"/>
      <c r="DY305" s="25"/>
      <c r="DZ305" s="25"/>
      <c r="EA305" s="25"/>
      <c r="EB305" s="25"/>
      <c r="EC305" s="25"/>
      <c r="ED305" s="25"/>
      <c r="EE305" s="25"/>
      <c r="EF305" s="25"/>
      <c r="EG305" s="25"/>
      <c r="EH305" s="25"/>
      <c r="EI305" s="25"/>
      <c r="EJ305" s="25"/>
      <c r="EK305" s="25"/>
      <c r="EL305" s="25"/>
      <c r="EM305" s="25"/>
      <c r="EN305" s="25"/>
      <c r="EO305" s="25"/>
      <c r="EP305" s="25"/>
      <c r="EQ305" s="25"/>
      <c r="ER305" s="25"/>
      <c r="ES305" s="25"/>
      <c r="ET305" s="25"/>
      <c r="EU305" s="25"/>
      <c r="EV305" s="25"/>
      <c r="EW305" s="25"/>
      <c r="EX305" s="25"/>
      <c r="EY305" s="25"/>
      <c r="EZ305" s="25"/>
      <c r="FA305" s="25"/>
      <c r="FB305" s="25"/>
      <c r="FC305" s="25"/>
      <c r="FD305" s="25"/>
      <c r="FE305" s="25"/>
      <c r="FF305" s="25"/>
      <c r="FG305" s="25"/>
      <c r="FH305" s="25"/>
      <c r="FI305" s="25"/>
      <c r="FJ305" s="25"/>
      <c r="FK305" s="25"/>
      <c r="FL305" s="25"/>
      <c r="FM305" s="25"/>
      <c r="FN305" s="25"/>
      <c r="FO305" s="25"/>
      <c r="FP305" s="25"/>
      <c r="FQ305" s="25"/>
      <c r="FR305" s="25"/>
      <c r="FS305" s="25"/>
      <c r="FT305" s="25"/>
      <c r="FU305" s="25"/>
      <c r="FV305" s="25"/>
      <c r="FW305" s="25"/>
      <c r="FX305" s="25"/>
      <c r="FY305" s="25"/>
      <c r="FZ305" s="25"/>
      <c r="GA305" s="25"/>
      <c r="GB305" s="25"/>
      <c r="GC305" s="25"/>
      <c r="GD305" s="25"/>
      <c r="GE305" s="25"/>
      <c r="GF305" s="25"/>
      <c r="GG305" s="25"/>
      <c r="GH305" s="25"/>
      <c r="GI305" s="25"/>
      <c r="GJ305" s="25"/>
      <c r="GK305" s="25"/>
      <c r="GL305" s="25"/>
      <c r="GM305" s="25"/>
      <c r="GN305" s="25"/>
      <c r="GO305" s="25"/>
      <c r="GP305" s="25"/>
      <c r="GQ305" s="25"/>
      <c r="GR305" s="25"/>
      <c r="GS305" s="25"/>
      <c r="GT305" s="25"/>
      <c r="GU305" s="25"/>
      <c r="GV305" s="25"/>
      <c r="GW305" s="25"/>
      <c r="GX305" s="25"/>
      <c r="GY305" s="25"/>
      <c r="GZ305" s="25"/>
      <c r="HA305" s="25"/>
      <c r="HB305" s="25"/>
      <c r="HC305" s="25"/>
      <c r="HD305" s="25"/>
      <c r="HE305" s="25"/>
    </row>
    <row r="306" spans="1:213" ht="31.2">
      <c r="A306" s="12">
        <v>13</v>
      </c>
      <c r="B306" s="13" t="s">
        <v>146</v>
      </c>
      <c r="C306" s="35"/>
      <c r="D306" s="20"/>
      <c r="E306" s="14"/>
      <c r="F306" s="14"/>
      <c r="G306" s="16"/>
      <c r="H306" s="16"/>
      <c r="I306" s="25"/>
      <c r="J306" s="25"/>
      <c r="K306" s="25"/>
      <c r="L306" s="25"/>
      <c r="M306" s="25"/>
      <c r="N306" s="25"/>
      <c r="O306" s="25"/>
      <c r="P306" s="25"/>
      <c r="Q306" s="25"/>
      <c r="R306" s="25"/>
      <c r="S306" s="25"/>
      <c r="T306" s="25"/>
      <c r="U306" s="25"/>
      <c r="V306" s="25"/>
      <c r="W306" s="25"/>
      <c r="X306" s="25"/>
      <c r="Y306" s="25"/>
      <c r="Z306" s="25"/>
      <c r="AA306" s="25"/>
      <c r="AB306" s="25"/>
      <c r="AC306" s="25"/>
      <c r="AD306" s="25"/>
      <c r="AE306" s="25"/>
      <c r="AF306" s="25"/>
      <c r="AG306" s="25"/>
      <c r="AH306" s="25"/>
      <c r="AI306" s="25"/>
      <c r="AJ306" s="25"/>
      <c r="AK306" s="25"/>
      <c r="AL306" s="25"/>
      <c r="AM306" s="25"/>
      <c r="AN306" s="25"/>
      <c r="AO306" s="25"/>
      <c r="AP306" s="25"/>
      <c r="AQ306" s="25"/>
      <c r="AR306" s="25"/>
      <c r="AS306" s="25"/>
      <c r="AT306" s="25"/>
      <c r="AU306" s="25"/>
      <c r="AV306" s="25"/>
      <c r="AW306" s="25"/>
      <c r="AX306" s="25"/>
      <c r="AY306" s="25"/>
      <c r="AZ306" s="25"/>
      <c r="BA306" s="25"/>
      <c r="BB306" s="25"/>
      <c r="BC306" s="25"/>
      <c r="BD306" s="25"/>
      <c r="BE306" s="25"/>
      <c r="BF306" s="25"/>
      <c r="BG306" s="25"/>
      <c r="BH306" s="25"/>
      <c r="BI306" s="25"/>
      <c r="BJ306" s="25"/>
      <c r="BK306" s="25"/>
      <c r="BL306" s="25"/>
      <c r="BM306" s="25"/>
      <c r="BN306" s="25"/>
      <c r="BO306" s="25"/>
      <c r="BP306" s="25"/>
      <c r="BQ306" s="25"/>
      <c r="BR306" s="25"/>
      <c r="BS306" s="25"/>
      <c r="BT306" s="25"/>
      <c r="BU306" s="25"/>
      <c r="BV306" s="25"/>
      <c r="BW306" s="25"/>
      <c r="BX306" s="25"/>
      <c r="BY306" s="25"/>
      <c r="BZ306" s="25"/>
      <c r="CA306" s="25"/>
      <c r="CB306" s="25"/>
      <c r="CC306" s="25"/>
      <c r="CD306" s="25"/>
      <c r="CE306" s="25"/>
      <c r="CF306" s="25"/>
      <c r="CG306" s="25"/>
      <c r="CH306" s="25"/>
      <c r="CI306" s="25"/>
      <c r="CJ306" s="25"/>
      <c r="CK306" s="25"/>
      <c r="CL306" s="25"/>
      <c r="CM306" s="25"/>
      <c r="CN306" s="25"/>
      <c r="CO306" s="25"/>
      <c r="CP306" s="25"/>
      <c r="CQ306" s="25"/>
      <c r="CR306" s="25"/>
      <c r="CS306" s="25"/>
      <c r="CT306" s="25"/>
      <c r="CU306" s="25"/>
      <c r="CV306" s="25"/>
      <c r="CW306" s="25"/>
      <c r="CX306" s="25"/>
      <c r="CY306" s="25"/>
      <c r="CZ306" s="25"/>
      <c r="DA306" s="25"/>
      <c r="DB306" s="25"/>
      <c r="DC306" s="25"/>
      <c r="DD306" s="25"/>
      <c r="DE306" s="25"/>
      <c r="DF306" s="25"/>
      <c r="DG306" s="25"/>
      <c r="DH306" s="25"/>
      <c r="DI306" s="25"/>
      <c r="DJ306" s="25"/>
      <c r="DK306" s="25"/>
      <c r="DL306" s="25"/>
      <c r="DM306" s="25"/>
      <c r="DN306" s="25"/>
      <c r="DO306" s="25"/>
      <c r="DP306" s="25"/>
      <c r="DQ306" s="25"/>
      <c r="DR306" s="25"/>
      <c r="DS306" s="25"/>
      <c r="DT306" s="25"/>
      <c r="DU306" s="25"/>
      <c r="DV306" s="25"/>
      <c r="DW306" s="25"/>
      <c r="DX306" s="25"/>
      <c r="DY306" s="25"/>
      <c r="DZ306" s="25"/>
      <c r="EA306" s="25"/>
      <c r="EB306" s="25"/>
      <c r="EC306" s="25"/>
      <c r="ED306" s="25"/>
      <c r="EE306" s="25"/>
      <c r="EF306" s="25"/>
      <c r="EG306" s="25"/>
      <c r="EH306" s="25"/>
      <c r="EI306" s="25"/>
      <c r="EJ306" s="25"/>
      <c r="EK306" s="25"/>
      <c r="EL306" s="25"/>
      <c r="EM306" s="25"/>
      <c r="EN306" s="25"/>
      <c r="EO306" s="25"/>
      <c r="EP306" s="25"/>
      <c r="EQ306" s="25"/>
      <c r="ER306" s="25"/>
      <c r="ES306" s="25"/>
      <c r="ET306" s="25"/>
      <c r="EU306" s="25"/>
      <c r="EV306" s="25"/>
      <c r="EW306" s="25"/>
      <c r="EX306" s="25"/>
      <c r="EY306" s="25"/>
      <c r="EZ306" s="25"/>
      <c r="FA306" s="25"/>
      <c r="FB306" s="25"/>
      <c r="FC306" s="25"/>
      <c r="FD306" s="25"/>
      <c r="FE306" s="25"/>
      <c r="FF306" s="25"/>
      <c r="FG306" s="25"/>
      <c r="FH306" s="25"/>
      <c r="FI306" s="25"/>
      <c r="FJ306" s="25"/>
      <c r="FK306" s="25"/>
      <c r="FL306" s="25"/>
      <c r="FM306" s="25"/>
      <c r="FN306" s="25"/>
      <c r="FO306" s="25"/>
      <c r="FP306" s="25"/>
      <c r="FQ306" s="25"/>
      <c r="FR306" s="25"/>
      <c r="FS306" s="25"/>
      <c r="FT306" s="25"/>
      <c r="FU306" s="25"/>
      <c r="FV306" s="25"/>
      <c r="FW306" s="25"/>
      <c r="FX306" s="25"/>
      <c r="FY306" s="25"/>
      <c r="FZ306" s="25"/>
      <c r="GA306" s="25"/>
      <c r="GB306" s="25"/>
      <c r="GC306" s="25"/>
      <c r="GD306" s="25"/>
      <c r="GE306" s="25"/>
      <c r="GF306" s="25"/>
      <c r="GG306" s="25"/>
      <c r="GH306" s="25"/>
      <c r="GI306" s="25"/>
      <c r="GJ306" s="25"/>
      <c r="GK306" s="25"/>
      <c r="GL306" s="25"/>
      <c r="GM306" s="25"/>
      <c r="GN306" s="25"/>
      <c r="GO306" s="25"/>
      <c r="GP306" s="25"/>
      <c r="GQ306" s="25"/>
      <c r="GR306" s="25"/>
      <c r="GS306" s="25"/>
      <c r="GT306" s="25"/>
      <c r="GU306" s="25"/>
      <c r="GV306" s="25"/>
      <c r="GW306" s="25"/>
      <c r="GX306" s="25"/>
      <c r="GY306" s="25"/>
      <c r="GZ306" s="25"/>
      <c r="HA306" s="25"/>
      <c r="HB306" s="25"/>
      <c r="HC306" s="25"/>
      <c r="HD306" s="25"/>
      <c r="HE306" s="25"/>
    </row>
    <row r="307" spans="1:213" s="25" customFormat="1">
      <c r="A307" s="12" t="s">
        <v>7</v>
      </c>
      <c r="B307" s="19" t="s">
        <v>30</v>
      </c>
      <c r="C307" s="35" t="s">
        <v>6</v>
      </c>
      <c r="D307" s="20">
        <v>2</v>
      </c>
      <c r="E307" s="14">
        <v>1200</v>
      </c>
      <c r="F307" s="14">
        <v>120</v>
      </c>
      <c r="G307" s="16">
        <f t="shared" ref="G307" si="88">E307*D307</f>
        <v>2400</v>
      </c>
      <c r="H307" s="16">
        <f t="shared" ref="H307" si="89">F307*D307</f>
        <v>240</v>
      </c>
    </row>
    <row r="308" spans="1:213" s="51" customFormat="1">
      <c r="A308" s="36"/>
      <c r="B308" s="37" t="s">
        <v>45</v>
      </c>
      <c r="C308" s="45"/>
      <c r="D308" s="46"/>
      <c r="E308" s="46"/>
      <c r="F308" s="47"/>
      <c r="G308" s="48">
        <f>SUM(G264:G307)</f>
        <v>23811060</v>
      </c>
      <c r="H308" s="48">
        <f>SUM(H264:H307)</f>
        <v>5570180</v>
      </c>
      <c r="I308" s="25"/>
      <c r="J308" s="25"/>
      <c r="K308" s="25"/>
      <c r="L308" s="25"/>
      <c r="M308" s="25"/>
      <c r="N308" s="25"/>
      <c r="O308" s="25"/>
      <c r="P308" s="25"/>
      <c r="Q308" s="25"/>
      <c r="R308" s="25"/>
      <c r="S308" s="25"/>
      <c r="T308" s="25"/>
      <c r="U308" s="25"/>
      <c r="V308" s="25"/>
      <c r="W308" s="25"/>
      <c r="X308" s="25"/>
      <c r="Y308" s="25"/>
      <c r="Z308" s="25"/>
      <c r="AA308" s="25"/>
      <c r="AB308" s="25"/>
      <c r="AC308" s="25"/>
      <c r="AD308" s="25"/>
      <c r="AE308" s="25"/>
      <c r="AF308" s="25"/>
      <c r="AG308" s="25"/>
      <c r="AH308" s="25"/>
      <c r="AI308" s="25"/>
      <c r="AJ308" s="25"/>
      <c r="AK308" s="25"/>
      <c r="AL308" s="25"/>
      <c r="AM308" s="25"/>
      <c r="AN308" s="25"/>
      <c r="AO308" s="25"/>
      <c r="AP308" s="25"/>
      <c r="AQ308" s="25"/>
      <c r="AR308" s="25"/>
      <c r="AS308" s="25"/>
      <c r="AT308" s="25"/>
      <c r="AU308" s="25"/>
      <c r="AV308" s="25"/>
      <c r="AW308" s="25"/>
      <c r="AX308" s="25"/>
      <c r="AY308" s="25"/>
      <c r="AZ308" s="25"/>
      <c r="BA308" s="25"/>
      <c r="BB308" s="25"/>
      <c r="BC308" s="25"/>
      <c r="BD308" s="25"/>
      <c r="BE308" s="25"/>
      <c r="BF308" s="25"/>
      <c r="BG308" s="25"/>
      <c r="BH308" s="25"/>
      <c r="BI308" s="25"/>
      <c r="BJ308" s="25"/>
      <c r="BK308" s="25"/>
      <c r="BL308" s="25"/>
      <c r="BM308" s="25"/>
      <c r="BN308" s="25"/>
      <c r="BO308" s="25"/>
      <c r="BP308" s="25"/>
      <c r="BQ308" s="25"/>
      <c r="BR308" s="25"/>
      <c r="BS308" s="25"/>
      <c r="BT308" s="25"/>
      <c r="BU308" s="25"/>
      <c r="BV308" s="25"/>
      <c r="BW308" s="25"/>
      <c r="BX308" s="25"/>
      <c r="BY308" s="25"/>
      <c r="BZ308" s="25"/>
      <c r="CA308" s="25"/>
      <c r="CB308" s="25"/>
      <c r="CC308" s="25"/>
      <c r="CD308" s="25"/>
      <c r="CE308" s="25"/>
      <c r="CF308" s="25"/>
      <c r="CG308" s="25"/>
      <c r="CH308" s="25"/>
      <c r="CI308" s="25"/>
      <c r="CJ308" s="25"/>
      <c r="CK308" s="25"/>
      <c r="CL308" s="25"/>
      <c r="CM308" s="25"/>
      <c r="CN308" s="25"/>
      <c r="CO308" s="25"/>
      <c r="CP308" s="25"/>
      <c r="CQ308" s="25"/>
      <c r="CR308" s="25"/>
      <c r="CS308" s="25"/>
      <c r="CT308" s="25"/>
      <c r="CU308" s="25"/>
      <c r="CV308" s="25"/>
      <c r="CW308" s="25"/>
      <c r="CX308" s="25"/>
      <c r="CY308" s="25"/>
      <c r="CZ308" s="25"/>
      <c r="DA308" s="25"/>
      <c r="DB308" s="25"/>
      <c r="DC308" s="25"/>
      <c r="DD308" s="25"/>
      <c r="DE308" s="25"/>
      <c r="DF308" s="25"/>
      <c r="DG308" s="25"/>
      <c r="DH308" s="25"/>
      <c r="DI308" s="25"/>
      <c r="DJ308" s="25"/>
      <c r="DK308" s="25"/>
      <c r="DL308" s="25"/>
      <c r="DM308" s="25"/>
      <c r="DN308" s="25"/>
      <c r="DO308" s="25"/>
      <c r="DP308" s="25"/>
      <c r="DQ308" s="25"/>
      <c r="DR308" s="25"/>
      <c r="DS308" s="25"/>
      <c r="DT308" s="25"/>
      <c r="DU308" s="25"/>
      <c r="DV308" s="25"/>
      <c r="DW308" s="25"/>
      <c r="DX308" s="25"/>
      <c r="DY308" s="25"/>
      <c r="DZ308" s="25"/>
      <c r="EA308" s="25"/>
      <c r="EB308" s="25"/>
      <c r="EC308" s="25"/>
      <c r="ED308" s="25"/>
      <c r="EE308" s="25"/>
      <c r="EF308" s="25"/>
      <c r="EG308" s="25"/>
      <c r="EH308" s="25"/>
      <c r="EI308" s="25"/>
      <c r="EJ308" s="25"/>
      <c r="EK308" s="25"/>
      <c r="EL308" s="25"/>
      <c r="EM308" s="25"/>
      <c r="EN308" s="25"/>
      <c r="EO308" s="25"/>
      <c r="EP308" s="25"/>
      <c r="EQ308" s="25"/>
      <c r="ER308" s="25"/>
      <c r="ES308" s="25"/>
      <c r="ET308" s="25"/>
      <c r="EU308" s="25"/>
      <c r="EV308" s="25"/>
      <c r="EW308" s="25"/>
      <c r="EX308" s="25"/>
      <c r="EY308" s="25"/>
      <c r="EZ308" s="25"/>
      <c r="FA308" s="25"/>
      <c r="FB308" s="25"/>
      <c r="FC308" s="25"/>
      <c r="FD308" s="25"/>
      <c r="FE308" s="25"/>
      <c r="FF308" s="25"/>
      <c r="FG308" s="25"/>
      <c r="FH308" s="25"/>
      <c r="FI308" s="25"/>
      <c r="FJ308" s="25"/>
      <c r="FK308" s="25"/>
      <c r="FL308" s="25"/>
      <c r="FM308" s="25"/>
      <c r="FN308" s="25"/>
      <c r="FO308" s="25"/>
      <c r="FP308" s="25"/>
      <c r="FQ308" s="25"/>
      <c r="FR308" s="25"/>
      <c r="FS308" s="25"/>
      <c r="FT308" s="25"/>
      <c r="FU308" s="25"/>
      <c r="FV308" s="25"/>
      <c r="FW308" s="25"/>
      <c r="FX308" s="25"/>
      <c r="FY308" s="25"/>
      <c r="FZ308" s="25"/>
      <c r="GA308" s="25"/>
      <c r="GB308" s="25"/>
      <c r="GC308" s="25"/>
      <c r="GD308" s="25"/>
      <c r="GE308" s="25"/>
      <c r="GF308" s="25"/>
      <c r="GG308" s="25"/>
      <c r="GH308" s="25"/>
      <c r="GI308" s="25"/>
      <c r="GJ308" s="25"/>
      <c r="GK308" s="25"/>
      <c r="GL308" s="25"/>
      <c r="GM308" s="25"/>
      <c r="GN308" s="25"/>
      <c r="GO308" s="25"/>
      <c r="GP308" s="25"/>
      <c r="GQ308" s="25"/>
      <c r="GR308" s="25"/>
      <c r="GS308" s="25"/>
      <c r="GT308" s="25"/>
      <c r="GU308" s="25"/>
      <c r="GV308" s="25"/>
      <c r="GW308" s="25"/>
      <c r="GX308" s="25"/>
      <c r="GY308" s="25"/>
      <c r="GZ308" s="25"/>
      <c r="HA308" s="25"/>
      <c r="HB308" s="25"/>
      <c r="HC308" s="25"/>
      <c r="HD308" s="25"/>
      <c r="HE308" s="25"/>
    </row>
    <row r="309" spans="1:213" s="25" customFormat="1">
      <c r="A309" s="6" t="s">
        <v>25</v>
      </c>
      <c r="B309" s="7" t="s">
        <v>272</v>
      </c>
      <c r="C309" s="8"/>
      <c r="D309" s="9"/>
      <c r="E309" s="9"/>
      <c r="F309" s="41"/>
      <c r="G309" s="10"/>
      <c r="H309" s="10"/>
    </row>
    <row r="310" spans="1:213" s="52" customFormat="1" ht="93.6">
      <c r="A310" s="65">
        <v>1</v>
      </c>
      <c r="B310" s="13" t="s">
        <v>402</v>
      </c>
      <c r="C310" s="89"/>
      <c r="D310" s="90"/>
      <c r="E310" s="91"/>
      <c r="F310" s="92"/>
      <c r="G310" s="91"/>
      <c r="H310" s="91"/>
    </row>
    <row r="311" spans="1:213" s="52" customFormat="1">
      <c r="A311" s="65" t="s">
        <v>7</v>
      </c>
      <c r="B311" s="88" t="s">
        <v>18</v>
      </c>
      <c r="C311" s="93" t="s">
        <v>6</v>
      </c>
      <c r="D311" s="96">
        <v>5</v>
      </c>
      <c r="E311" s="14">
        <v>8560</v>
      </c>
      <c r="F311" s="14">
        <v>950</v>
      </c>
      <c r="G311" s="16">
        <f t="shared" ref="G311:G312" si="90">E311*D311</f>
        <v>42800</v>
      </c>
      <c r="H311" s="16">
        <f t="shared" ref="H311:H312" si="91">F311*D311</f>
        <v>4750</v>
      </c>
    </row>
    <row r="312" spans="1:213" s="52" customFormat="1" ht="46.8">
      <c r="A312" s="65">
        <v>2</v>
      </c>
      <c r="B312" s="94" t="s">
        <v>284</v>
      </c>
      <c r="C312" s="67" t="s">
        <v>40</v>
      </c>
      <c r="D312" s="96">
        <v>80</v>
      </c>
      <c r="E312" s="14">
        <v>680</v>
      </c>
      <c r="F312" s="14">
        <v>100</v>
      </c>
      <c r="G312" s="16">
        <f t="shared" si="90"/>
        <v>54400</v>
      </c>
      <c r="H312" s="16">
        <f t="shared" si="91"/>
        <v>8000</v>
      </c>
    </row>
    <row r="313" spans="1:213" s="52" customFormat="1" ht="187.2">
      <c r="A313" s="12">
        <v>3</v>
      </c>
      <c r="B313" s="13" t="s">
        <v>306</v>
      </c>
      <c r="C313" s="93"/>
      <c r="D313" s="68"/>
      <c r="E313" s="14"/>
      <c r="F313" s="14"/>
      <c r="G313" s="16"/>
      <c r="H313" s="16"/>
    </row>
    <row r="314" spans="1:213" s="52" customFormat="1">
      <c r="A314" s="95" t="s">
        <v>7</v>
      </c>
      <c r="B314" s="50" t="s">
        <v>22</v>
      </c>
      <c r="C314" s="93" t="s">
        <v>14</v>
      </c>
      <c r="D314" s="96">
        <v>42</v>
      </c>
      <c r="E314" s="14">
        <v>2130</v>
      </c>
      <c r="F314" s="14">
        <v>450</v>
      </c>
      <c r="G314" s="16">
        <f t="shared" ref="G314:G317" si="92">E314*D314</f>
        <v>89460</v>
      </c>
      <c r="H314" s="16">
        <f t="shared" ref="H314:H317" si="93">F314*D314</f>
        <v>18900</v>
      </c>
    </row>
    <row r="315" spans="1:213" s="52" customFormat="1">
      <c r="A315" s="95" t="s">
        <v>8</v>
      </c>
      <c r="B315" s="50" t="s">
        <v>18</v>
      </c>
      <c r="C315" s="93" t="s">
        <v>14</v>
      </c>
      <c r="D315" s="96">
        <v>12</v>
      </c>
      <c r="E315" s="14">
        <v>1420</v>
      </c>
      <c r="F315" s="14">
        <v>350</v>
      </c>
      <c r="G315" s="16">
        <f t="shared" si="92"/>
        <v>17040</v>
      </c>
      <c r="H315" s="16">
        <f t="shared" si="93"/>
        <v>4200</v>
      </c>
    </row>
    <row r="316" spans="1:213" s="52" customFormat="1">
      <c r="A316" s="95" t="s">
        <v>9</v>
      </c>
      <c r="B316" s="50" t="s">
        <v>17</v>
      </c>
      <c r="C316" s="93" t="s">
        <v>14</v>
      </c>
      <c r="D316" s="96">
        <v>160</v>
      </c>
      <c r="E316" s="14">
        <v>1150</v>
      </c>
      <c r="F316" s="14">
        <v>280</v>
      </c>
      <c r="G316" s="16">
        <f t="shared" si="92"/>
        <v>184000</v>
      </c>
      <c r="H316" s="16">
        <f t="shared" si="93"/>
        <v>44800</v>
      </c>
    </row>
    <row r="317" spans="1:213" s="52" customFormat="1">
      <c r="A317" s="95" t="s">
        <v>10</v>
      </c>
      <c r="B317" s="50" t="s">
        <v>27</v>
      </c>
      <c r="C317" s="93" t="s">
        <v>14</v>
      </c>
      <c r="D317" s="96">
        <v>120</v>
      </c>
      <c r="E317" s="14">
        <v>890</v>
      </c>
      <c r="F317" s="14">
        <v>245</v>
      </c>
      <c r="G317" s="16">
        <f t="shared" si="92"/>
        <v>106800</v>
      </c>
      <c r="H317" s="16">
        <f t="shared" si="93"/>
        <v>29400</v>
      </c>
    </row>
    <row r="318" spans="1:213" s="51" customFormat="1">
      <c r="A318" s="36"/>
      <c r="B318" s="37" t="s">
        <v>274</v>
      </c>
      <c r="C318" s="45"/>
      <c r="D318" s="46"/>
      <c r="E318" s="46"/>
      <c r="F318" s="47"/>
      <c r="G318" s="48">
        <f>SUM(G311:G317)</f>
        <v>494500</v>
      </c>
      <c r="H318" s="48">
        <f>SUM(H311:H317)</f>
        <v>110050</v>
      </c>
      <c r="I318" s="25"/>
      <c r="J318" s="25"/>
      <c r="K318" s="25"/>
      <c r="L318" s="25"/>
      <c r="M318" s="25"/>
      <c r="N318" s="25"/>
      <c r="O318" s="25"/>
      <c r="P318" s="25"/>
      <c r="Q318" s="25"/>
      <c r="R318" s="25"/>
      <c r="S318" s="25"/>
      <c r="T318" s="25"/>
      <c r="U318" s="25"/>
      <c r="V318" s="25"/>
      <c r="W318" s="25"/>
      <c r="X318" s="25"/>
      <c r="Y318" s="25"/>
      <c r="Z318" s="25"/>
      <c r="AA318" s="25"/>
      <c r="AB318" s="25"/>
      <c r="AC318" s="25"/>
      <c r="AD318" s="25"/>
      <c r="AE318" s="25"/>
      <c r="AF318" s="25"/>
      <c r="AG318" s="25"/>
      <c r="AH318" s="25"/>
      <c r="AI318" s="25"/>
      <c r="AJ318" s="25"/>
      <c r="AK318" s="25"/>
      <c r="AL318" s="25"/>
      <c r="AM318" s="25"/>
      <c r="AN318" s="25"/>
      <c r="AO318" s="25"/>
      <c r="AP318" s="25"/>
      <c r="AQ318" s="25"/>
      <c r="AR318" s="25"/>
      <c r="AS318" s="25"/>
      <c r="AT318" s="25"/>
      <c r="AU318" s="25"/>
      <c r="AV318" s="25"/>
      <c r="AW318" s="25"/>
      <c r="AX318" s="25"/>
      <c r="AY318" s="25"/>
      <c r="AZ318" s="25"/>
      <c r="BA318" s="25"/>
      <c r="BB318" s="25"/>
      <c r="BC318" s="25"/>
      <c r="BD318" s="25"/>
      <c r="BE318" s="25"/>
      <c r="BF318" s="25"/>
      <c r="BG318" s="25"/>
      <c r="BH318" s="25"/>
      <c r="BI318" s="25"/>
      <c r="BJ318" s="25"/>
      <c r="BK318" s="25"/>
      <c r="BL318" s="25"/>
      <c r="BM318" s="25"/>
      <c r="BN318" s="25"/>
      <c r="BO318" s="25"/>
      <c r="BP318" s="25"/>
      <c r="BQ318" s="25"/>
      <c r="BR318" s="25"/>
      <c r="BS318" s="25"/>
      <c r="BT318" s="25"/>
      <c r="BU318" s="25"/>
      <c r="BV318" s="25"/>
      <c r="BW318" s="25"/>
      <c r="BX318" s="25"/>
      <c r="BY318" s="25"/>
      <c r="BZ318" s="25"/>
      <c r="CA318" s="25"/>
      <c r="CB318" s="25"/>
      <c r="CC318" s="25"/>
      <c r="CD318" s="25"/>
      <c r="CE318" s="25"/>
      <c r="CF318" s="25"/>
      <c r="CG318" s="25"/>
      <c r="CH318" s="25"/>
      <c r="CI318" s="25"/>
      <c r="CJ318" s="25"/>
      <c r="CK318" s="25"/>
      <c r="CL318" s="25"/>
      <c r="CM318" s="25"/>
      <c r="CN318" s="25"/>
      <c r="CO318" s="25"/>
      <c r="CP318" s="25"/>
      <c r="CQ318" s="25"/>
      <c r="CR318" s="25"/>
      <c r="CS318" s="25"/>
      <c r="CT318" s="25"/>
      <c r="CU318" s="25"/>
      <c r="CV318" s="25"/>
      <c r="CW318" s="25"/>
      <c r="CX318" s="25"/>
      <c r="CY318" s="25"/>
      <c r="CZ318" s="25"/>
      <c r="DA318" s="25"/>
      <c r="DB318" s="25"/>
      <c r="DC318" s="25"/>
      <c r="DD318" s="25"/>
      <c r="DE318" s="25"/>
      <c r="DF318" s="25"/>
      <c r="DG318" s="25"/>
      <c r="DH318" s="25"/>
      <c r="DI318" s="25"/>
      <c r="DJ318" s="25"/>
      <c r="DK318" s="25"/>
      <c r="DL318" s="25"/>
      <c r="DM318" s="25"/>
      <c r="DN318" s="25"/>
      <c r="DO318" s="25"/>
      <c r="DP318" s="25"/>
      <c r="DQ318" s="25"/>
      <c r="DR318" s="25"/>
      <c r="DS318" s="25"/>
      <c r="DT318" s="25"/>
      <c r="DU318" s="25"/>
      <c r="DV318" s="25"/>
      <c r="DW318" s="25"/>
      <c r="DX318" s="25"/>
      <c r="DY318" s="25"/>
      <c r="DZ318" s="25"/>
      <c r="EA318" s="25"/>
      <c r="EB318" s="25"/>
      <c r="EC318" s="25"/>
      <c r="ED318" s="25"/>
      <c r="EE318" s="25"/>
      <c r="EF318" s="25"/>
      <c r="EG318" s="25"/>
      <c r="EH318" s="25"/>
      <c r="EI318" s="25"/>
      <c r="EJ318" s="25"/>
      <c r="EK318" s="25"/>
      <c r="EL318" s="25"/>
      <c r="EM318" s="25"/>
      <c r="EN318" s="25"/>
      <c r="EO318" s="25"/>
      <c r="EP318" s="25"/>
      <c r="EQ318" s="25"/>
      <c r="ER318" s="25"/>
      <c r="ES318" s="25"/>
      <c r="ET318" s="25"/>
      <c r="EU318" s="25"/>
      <c r="EV318" s="25"/>
      <c r="EW318" s="25"/>
      <c r="EX318" s="25"/>
      <c r="EY318" s="25"/>
      <c r="EZ318" s="25"/>
      <c r="FA318" s="25"/>
      <c r="FB318" s="25"/>
      <c r="FC318" s="25"/>
      <c r="FD318" s="25"/>
      <c r="FE318" s="25"/>
      <c r="FF318" s="25"/>
      <c r="FG318" s="25"/>
      <c r="FH318" s="25"/>
      <c r="FI318" s="25"/>
      <c r="FJ318" s="25"/>
      <c r="FK318" s="25"/>
      <c r="FL318" s="25"/>
      <c r="FM318" s="25"/>
      <c r="FN318" s="25"/>
      <c r="FO318" s="25"/>
      <c r="FP318" s="25"/>
      <c r="FQ318" s="25"/>
      <c r="FR318" s="25"/>
      <c r="FS318" s="25"/>
      <c r="FT318" s="25"/>
      <c r="FU318" s="25"/>
      <c r="FV318" s="25"/>
      <c r="FW318" s="25"/>
      <c r="FX318" s="25"/>
      <c r="FY318" s="25"/>
      <c r="FZ318" s="25"/>
      <c r="GA318" s="25"/>
      <c r="GB318" s="25"/>
      <c r="GC318" s="25"/>
      <c r="GD318" s="25"/>
      <c r="GE318" s="25"/>
      <c r="GF318" s="25"/>
      <c r="GG318" s="25"/>
      <c r="GH318" s="25"/>
      <c r="GI318" s="25"/>
      <c r="GJ318" s="25"/>
      <c r="GK318" s="25"/>
      <c r="GL318" s="25"/>
      <c r="GM318" s="25"/>
      <c r="GN318" s="25"/>
      <c r="GO318" s="25"/>
      <c r="GP318" s="25"/>
      <c r="GQ318" s="25"/>
      <c r="GR318" s="25"/>
      <c r="GS318" s="25"/>
      <c r="GT318" s="25"/>
      <c r="GU318" s="25"/>
      <c r="GV318" s="25"/>
      <c r="GW318" s="25"/>
      <c r="GX318" s="25"/>
      <c r="GY318" s="25"/>
      <c r="GZ318" s="25"/>
      <c r="HA318" s="25"/>
      <c r="HB318" s="25"/>
      <c r="HC318" s="25"/>
      <c r="HD318" s="25"/>
      <c r="HE318" s="25"/>
    </row>
    <row r="319" spans="1:213" s="25" customFormat="1">
      <c r="A319" s="6" t="s">
        <v>33</v>
      </c>
      <c r="B319" s="7" t="s">
        <v>37</v>
      </c>
      <c r="C319" s="8"/>
      <c r="D319" s="9"/>
      <c r="E319" s="9"/>
      <c r="F319" s="41"/>
      <c r="G319" s="10"/>
      <c r="H319" s="10"/>
    </row>
    <row r="320" spans="1:213" s="25" customFormat="1">
      <c r="A320" s="31"/>
      <c r="B320" s="13" t="s">
        <v>38</v>
      </c>
      <c r="C320" s="35"/>
      <c r="D320" s="20"/>
      <c r="E320" s="30"/>
      <c r="F320" s="53"/>
      <c r="G320" s="16"/>
      <c r="H320" s="16"/>
    </row>
    <row r="321" spans="1:8" s="25" customFormat="1" ht="93.6">
      <c r="A321" s="12">
        <v>1</v>
      </c>
      <c r="B321" s="50" t="s">
        <v>401</v>
      </c>
      <c r="C321" s="17" t="s">
        <v>6</v>
      </c>
      <c r="D321" s="20">
        <v>200</v>
      </c>
      <c r="E321" s="14">
        <v>3200</v>
      </c>
      <c r="F321" s="14">
        <v>100</v>
      </c>
      <c r="G321" s="16">
        <f t="shared" ref="G321:G326" si="94">E321*D321</f>
        <v>640000</v>
      </c>
      <c r="H321" s="16">
        <f t="shared" ref="H321:H326" si="95">F321*D321</f>
        <v>20000</v>
      </c>
    </row>
    <row r="322" spans="1:8" s="25" customFormat="1" ht="78">
      <c r="A322" s="12">
        <v>2</v>
      </c>
      <c r="B322" s="50" t="s">
        <v>343</v>
      </c>
      <c r="C322" s="17" t="s">
        <v>6</v>
      </c>
      <c r="D322" s="20">
        <v>3</v>
      </c>
      <c r="E322" s="14">
        <v>3500</v>
      </c>
      <c r="F322" s="14">
        <v>100</v>
      </c>
      <c r="G322" s="16">
        <f t="shared" si="94"/>
        <v>10500</v>
      </c>
      <c r="H322" s="16">
        <f t="shared" si="95"/>
        <v>300</v>
      </c>
    </row>
    <row r="323" spans="1:8" s="25" customFormat="1" ht="78">
      <c r="A323" s="12">
        <v>3</v>
      </c>
      <c r="B323" s="50" t="s">
        <v>345</v>
      </c>
      <c r="C323" s="17" t="s">
        <v>6</v>
      </c>
      <c r="D323" s="20">
        <v>10</v>
      </c>
      <c r="E323" s="14">
        <v>6650</v>
      </c>
      <c r="F323" s="14">
        <v>150</v>
      </c>
      <c r="G323" s="16">
        <f t="shared" si="94"/>
        <v>66500</v>
      </c>
      <c r="H323" s="16">
        <f t="shared" si="95"/>
        <v>1500</v>
      </c>
    </row>
    <row r="324" spans="1:8" s="25" customFormat="1" ht="78">
      <c r="A324" s="12">
        <v>4</v>
      </c>
      <c r="B324" s="50" t="s">
        <v>344</v>
      </c>
      <c r="C324" s="17" t="s">
        <v>6</v>
      </c>
      <c r="D324" s="20">
        <v>200</v>
      </c>
      <c r="E324" s="14">
        <v>5150</v>
      </c>
      <c r="F324" s="14">
        <v>150</v>
      </c>
      <c r="G324" s="16">
        <f t="shared" si="94"/>
        <v>1030000</v>
      </c>
      <c r="H324" s="16">
        <f t="shared" si="95"/>
        <v>30000</v>
      </c>
    </row>
    <row r="325" spans="1:8" s="25" customFormat="1" ht="46.8">
      <c r="A325" s="12">
        <v>5</v>
      </c>
      <c r="B325" s="50" t="s">
        <v>317</v>
      </c>
      <c r="C325" s="17" t="s">
        <v>182</v>
      </c>
      <c r="D325" s="20">
        <v>90</v>
      </c>
      <c r="E325" s="14">
        <v>1300</v>
      </c>
      <c r="F325" s="14">
        <v>230</v>
      </c>
      <c r="G325" s="16">
        <f t="shared" si="94"/>
        <v>117000</v>
      </c>
      <c r="H325" s="16">
        <f t="shared" si="95"/>
        <v>20700</v>
      </c>
    </row>
    <row r="326" spans="1:8" s="25" customFormat="1" ht="31.2">
      <c r="A326" s="12">
        <v>6</v>
      </c>
      <c r="B326" s="13" t="s">
        <v>346</v>
      </c>
      <c r="C326" s="17" t="s">
        <v>6</v>
      </c>
      <c r="D326" s="20">
        <v>2</v>
      </c>
      <c r="E326" s="14">
        <v>4000</v>
      </c>
      <c r="F326" s="14">
        <v>100</v>
      </c>
      <c r="G326" s="16">
        <f t="shared" si="94"/>
        <v>8000</v>
      </c>
      <c r="H326" s="16">
        <f t="shared" si="95"/>
        <v>200</v>
      </c>
    </row>
    <row r="327" spans="1:8" s="25" customFormat="1">
      <c r="A327" s="36"/>
      <c r="B327" s="44" t="s">
        <v>44</v>
      </c>
      <c r="C327" s="45"/>
      <c r="D327" s="46"/>
      <c r="E327" s="54"/>
      <c r="F327" s="39"/>
      <c r="G327" s="48">
        <f>SUM(G321:G326)</f>
        <v>1872000</v>
      </c>
      <c r="H327" s="48">
        <f>SUM(H321:H326)</f>
        <v>72700</v>
      </c>
    </row>
    <row r="328" spans="1:8" s="25" customFormat="1">
      <c r="A328" s="6" t="s">
        <v>35</v>
      </c>
      <c r="B328" s="7" t="s">
        <v>39</v>
      </c>
      <c r="C328" s="8"/>
      <c r="D328" s="9"/>
      <c r="E328" s="55"/>
      <c r="F328" s="56"/>
      <c r="G328" s="10"/>
      <c r="H328" s="10"/>
    </row>
    <row r="329" spans="1:8" s="25" customFormat="1" ht="62.4">
      <c r="A329" s="12">
        <v>1</v>
      </c>
      <c r="B329" s="57" t="s">
        <v>147</v>
      </c>
      <c r="C329" s="35"/>
      <c r="D329" s="20"/>
      <c r="E329" s="14"/>
      <c r="F329" s="14"/>
      <c r="G329" s="58"/>
      <c r="H329" s="58"/>
    </row>
    <row r="330" spans="1:8" s="25" customFormat="1" ht="46.8">
      <c r="A330" s="12" t="s">
        <v>148</v>
      </c>
      <c r="B330" s="57" t="s">
        <v>189</v>
      </c>
      <c r="C330" s="16" t="s">
        <v>6</v>
      </c>
      <c r="D330" s="20">
        <f>43*5</f>
        <v>215</v>
      </c>
      <c r="E330" s="14">
        <v>750</v>
      </c>
      <c r="F330" s="14">
        <v>100</v>
      </c>
      <c r="G330" s="16">
        <f t="shared" ref="G330:G332" si="96">E330*D330</f>
        <v>161250</v>
      </c>
      <c r="H330" s="16">
        <f t="shared" ref="H330:H332" si="97">F330*D330</f>
        <v>21500</v>
      </c>
    </row>
    <row r="331" spans="1:8" s="25" customFormat="1" ht="46.8">
      <c r="A331" s="12" t="s">
        <v>149</v>
      </c>
      <c r="B331" s="57" t="s">
        <v>190</v>
      </c>
      <c r="C331" s="16" t="s">
        <v>6</v>
      </c>
      <c r="D331" s="20">
        <v>90</v>
      </c>
      <c r="E331" s="14">
        <v>950</v>
      </c>
      <c r="F331" s="14">
        <v>100</v>
      </c>
      <c r="G331" s="16">
        <f t="shared" si="96"/>
        <v>85500</v>
      </c>
      <c r="H331" s="16">
        <f t="shared" si="97"/>
        <v>9000</v>
      </c>
    </row>
    <row r="332" spans="1:8" s="25" customFormat="1" ht="46.8">
      <c r="A332" s="12">
        <v>2</v>
      </c>
      <c r="B332" s="57" t="s">
        <v>191</v>
      </c>
      <c r="C332" s="16" t="s">
        <v>6</v>
      </c>
      <c r="D332" s="20">
        <v>90</v>
      </c>
      <c r="E332" s="14">
        <v>1500</v>
      </c>
      <c r="F332" s="14">
        <v>120</v>
      </c>
      <c r="G332" s="16">
        <f t="shared" si="96"/>
        <v>135000</v>
      </c>
      <c r="H332" s="16">
        <f t="shared" si="97"/>
        <v>10800</v>
      </c>
    </row>
    <row r="333" spans="1:8" s="25" customFormat="1" ht="31.2">
      <c r="A333" s="12" t="s">
        <v>7</v>
      </c>
      <c r="B333" s="57" t="s">
        <v>330</v>
      </c>
      <c r="C333" s="16"/>
      <c r="D333" s="20"/>
      <c r="E333" s="14"/>
      <c r="F333" s="14"/>
      <c r="G333" s="16"/>
      <c r="H333" s="16"/>
    </row>
    <row r="334" spans="1:8" s="25" customFormat="1" ht="31.2">
      <c r="A334" s="12"/>
      <c r="B334" s="57" t="s">
        <v>318</v>
      </c>
      <c r="C334" s="16"/>
      <c r="D334" s="20"/>
      <c r="E334" s="14"/>
      <c r="F334" s="14"/>
      <c r="G334" s="16"/>
      <c r="H334" s="16"/>
    </row>
    <row r="335" spans="1:8" s="25" customFormat="1" ht="31.2">
      <c r="A335" s="12"/>
      <c r="B335" s="57" t="s">
        <v>319</v>
      </c>
      <c r="C335" s="16"/>
      <c r="D335" s="20"/>
      <c r="E335" s="14"/>
      <c r="F335" s="14"/>
      <c r="G335" s="16"/>
      <c r="H335" s="16"/>
    </row>
    <row r="336" spans="1:8" s="25" customFormat="1">
      <c r="A336" s="12"/>
      <c r="B336" s="57" t="s">
        <v>320</v>
      </c>
      <c r="C336" s="16"/>
      <c r="D336" s="20"/>
      <c r="E336" s="14"/>
      <c r="F336" s="14"/>
      <c r="G336" s="16"/>
      <c r="H336" s="16"/>
    </row>
    <row r="337" spans="1:8" s="25" customFormat="1" ht="20.399999999999999" customHeight="1">
      <c r="A337" s="12"/>
      <c r="B337" s="57" t="s">
        <v>321</v>
      </c>
      <c r="C337" s="16"/>
      <c r="D337" s="20"/>
      <c r="E337" s="14"/>
      <c r="F337" s="14"/>
      <c r="G337" s="16"/>
      <c r="H337" s="16"/>
    </row>
    <row r="338" spans="1:8" s="25" customFormat="1" ht="31.2">
      <c r="A338" s="12" t="s">
        <v>8</v>
      </c>
      <c r="B338" s="108" t="s">
        <v>428</v>
      </c>
      <c r="C338" s="16"/>
      <c r="D338" s="20"/>
      <c r="E338" s="14"/>
      <c r="F338" s="14"/>
      <c r="G338" s="16"/>
      <c r="H338" s="16"/>
    </row>
    <row r="339" spans="1:8" s="25" customFormat="1">
      <c r="A339" s="12"/>
      <c r="B339" s="57" t="s">
        <v>322</v>
      </c>
      <c r="C339" s="16"/>
      <c r="D339" s="20"/>
      <c r="E339" s="14"/>
      <c r="F339" s="14"/>
      <c r="G339" s="16"/>
      <c r="H339" s="16"/>
    </row>
    <row r="340" spans="1:8" s="25" customFormat="1">
      <c r="A340" s="12"/>
      <c r="B340" s="57" t="s">
        <v>323</v>
      </c>
      <c r="C340" s="16"/>
      <c r="D340" s="20"/>
      <c r="E340" s="14"/>
      <c r="F340" s="14"/>
      <c r="G340" s="16"/>
      <c r="H340" s="16"/>
    </row>
    <row r="341" spans="1:8" s="25" customFormat="1">
      <c r="A341" s="12"/>
      <c r="B341" s="57" t="s">
        <v>324</v>
      </c>
      <c r="C341" s="16"/>
      <c r="D341" s="20"/>
      <c r="E341" s="14"/>
      <c r="F341" s="14"/>
      <c r="G341" s="16"/>
      <c r="H341" s="16"/>
    </row>
    <row r="342" spans="1:8" s="25" customFormat="1">
      <c r="A342" s="12"/>
      <c r="B342" s="57" t="s">
        <v>325</v>
      </c>
      <c r="C342" s="16"/>
      <c r="D342" s="20"/>
      <c r="E342" s="14"/>
      <c r="F342" s="14"/>
      <c r="G342" s="16"/>
      <c r="H342" s="16"/>
    </row>
    <row r="343" spans="1:8" s="25" customFormat="1">
      <c r="A343" s="12"/>
      <c r="B343" s="57" t="s">
        <v>326</v>
      </c>
      <c r="C343" s="16"/>
      <c r="D343" s="20"/>
      <c r="E343" s="14"/>
      <c r="F343" s="14"/>
      <c r="G343" s="16"/>
      <c r="H343" s="16"/>
    </row>
    <row r="344" spans="1:8" s="25" customFormat="1">
      <c r="A344" s="12"/>
      <c r="B344" s="57" t="s">
        <v>327</v>
      </c>
      <c r="C344" s="16"/>
      <c r="D344" s="20"/>
      <c r="E344" s="14"/>
      <c r="F344" s="14"/>
      <c r="G344" s="16"/>
      <c r="H344" s="16"/>
    </row>
    <row r="345" spans="1:8" s="25" customFormat="1">
      <c r="A345" s="12"/>
      <c r="B345" s="57" t="s">
        <v>328</v>
      </c>
      <c r="C345" s="16"/>
      <c r="D345" s="20"/>
      <c r="E345" s="14"/>
      <c r="F345" s="14"/>
      <c r="G345" s="16"/>
      <c r="H345" s="16"/>
    </row>
    <row r="346" spans="1:8" s="25" customFormat="1">
      <c r="A346" s="12"/>
      <c r="B346" s="57" t="s">
        <v>329</v>
      </c>
      <c r="C346" s="16"/>
      <c r="D346" s="20"/>
      <c r="E346" s="14"/>
      <c r="F346" s="14"/>
      <c r="G346" s="16"/>
      <c r="H346" s="16"/>
    </row>
    <row r="347" spans="1:8" s="25" customFormat="1">
      <c r="A347" s="103" t="s">
        <v>9</v>
      </c>
      <c r="B347" s="57" t="s">
        <v>331</v>
      </c>
      <c r="C347" s="16"/>
      <c r="D347" s="20"/>
      <c r="E347" s="14"/>
      <c r="F347" s="14"/>
      <c r="G347" s="16"/>
      <c r="H347" s="16"/>
    </row>
    <row r="348" spans="1:8" s="25" customFormat="1">
      <c r="A348" s="103" t="s">
        <v>150</v>
      </c>
      <c r="B348" s="57" t="s">
        <v>332</v>
      </c>
      <c r="C348" s="16" t="s">
        <v>6</v>
      </c>
      <c r="D348" s="20">
        <v>213</v>
      </c>
      <c r="E348" s="14">
        <v>310</v>
      </c>
      <c r="F348" s="14">
        <v>50</v>
      </c>
      <c r="G348" s="16">
        <f t="shared" ref="G348:G356" si="98">E348*D348</f>
        <v>66030</v>
      </c>
      <c r="H348" s="16">
        <f t="shared" ref="H348:H356" si="99">F348*D348</f>
        <v>10650</v>
      </c>
    </row>
    <row r="349" spans="1:8" s="25" customFormat="1">
      <c r="A349" s="103" t="s">
        <v>151</v>
      </c>
      <c r="B349" s="57" t="s">
        <v>333</v>
      </c>
      <c r="C349" s="16" t="s">
        <v>6</v>
      </c>
      <c r="D349" s="20">
        <v>95</v>
      </c>
      <c r="E349" s="14">
        <v>310</v>
      </c>
      <c r="F349" s="14">
        <v>50</v>
      </c>
      <c r="G349" s="16">
        <f t="shared" si="98"/>
        <v>29450</v>
      </c>
      <c r="H349" s="16">
        <f t="shared" si="99"/>
        <v>4750</v>
      </c>
    </row>
    <row r="350" spans="1:8" s="25" customFormat="1">
      <c r="A350" s="103" t="s">
        <v>152</v>
      </c>
      <c r="B350" s="57" t="s">
        <v>334</v>
      </c>
      <c r="C350" s="16" t="s">
        <v>6</v>
      </c>
      <c r="D350" s="20">
        <v>94</v>
      </c>
      <c r="E350" s="14">
        <v>410</v>
      </c>
      <c r="F350" s="14">
        <v>65</v>
      </c>
      <c r="G350" s="16">
        <f t="shared" si="98"/>
        <v>38540</v>
      </c>
      <c r="H350" s="16">
        <f t="shared" si="99"/>
        <v>6110</v>
      </c>
    </row>
    <row r="351" spans="1:8" s="25" customFormat="1">
      <c r="A351" s="103" t="s">
        <v>335</v>
      </c>
      <c r="B351" s="57" t="s">
        <v>336</v>
      </c>
      <c r="C351" s="16" t="s">
        <v>6</v>
      </c>
      <c r="D351" s="20">
        <v>3</v>
      </c>
      <c r="E351" s="14">
        <v>550</v>
      </c>
      <c r="F351" s="14">
        <v>90</v>
      </c>
      <c r="G351" s="16">
        <f t="shared" si="98"/>
        <v>1650</v>
      </c>
      <c r="H351" s="16">
        <f t="shared" si="99"/>
        <v>270</v>
      </c>
    </row>
    <row r="352" spans="1:8" s="25" customFormat="1">
      <c r="A352" s="103" t="s">
        <v>337</v>
      </c>
      <c r="B352" s="57" t="s">
        <v>338</v>
      </c>
      <c r="C352" s="16" t="s">
        <v>6</v>
      </c>
      <c r="D352" s="20">
        <v>2</v>
      </c>
      <c r="E352" s="14">
        <v>550</v>
      </c>
      <c r="F352" s="14">
        <v>90</v>
      </c>
      <c r="G352" s="16">
        <f t="shared" si="98"/>
        <v>1100</v>
      </c>
      <c r="H352" s="16">
        <f t="shared" si="99"/>
        <v>180</v>
      </c>
    </row>
    <row r="353" spans="1:8" s="25" customFormat="1" ht="62.4">
      <c r="A353" s="12">
        <v>3</v>
      </c>
      <c r="B353" s="57" t="s">
        <v>153</v>
      </c>
      <c r="C353" s="16" t="s">
        <v>6</v>
      </c>
      <c r="D353" s="20">
        <v>45</v>
      </c>
      <c r="E353" s="14">
        <v>3250</v>
      </c>
      <c r="F353" s="14">
        <v>150</v>
      </c>
      <c r="G353" s="16">
        <f t="shared" si="98"/>
        <v>146250</v>
      </c>
      <c r="H353" s="16">
        <f t="shared" si="99"/>
        <v>6750</v>
      </c>
    </row>
    <row r="354" spans="1:8" s="25" customFormat="1" ht="62.4">
      <c r="A354" s="12">
        <v>4</v>
      </c>
      <c r="B354" s="57" t="s">
        <v>170</v>
      </c>
      <c r="C354" s="16" t="s">
        <v>6</v>
      </c>
      <c r="D354" s="20">
        <v>95</v>
      </c>
      <c r="E354" s="14">
        <v>3100</v>
      </c>
      <c r="F354" s="14">
        <v>150</v>
      </c>
      <c r="G354" s="16">
        <f t="shared" si="98"/>
        <v>294500</v>
      </c>
      <c r="H354" s="16">
        <f t="shared" si="99"/>
        <v>14250</v>
      </c>
    </row>
    <row r="355" spans="1:8" s="25" customFormat="1" ht="31.2">
      <c r="A355" s="12">
        <v>5</v>
      </c>
      <c r="B355" s="104" t="s">
        <v>267</v>
      </c>
      <c r="C355" s="16" t="s">
        <v>6</v>
      </c>
      <c r="D355" s="20">
        <v>10</v>
      </c>
      <c r="E355" s="14">
        <v>500</v>
      </c>
      <c r="F355" s="14">
        <v>50</v>
      </c>
      <c r="G355" s="16">
        <f t="shared" si="98"/>
        <v>5000</v>
      </c>
      <c r="H355" s="16">
        <f t="shared" si="99"/>
        <v>500</v>
      </c>
    </row>
    <row r="356" spans="1:8" s="25" customFormat="1" ht="31.2">
      <c r="A356" s="12">
        <v>6</v>
      </c>
      <c r="B356" s="57" t="s">
        <v>145</v>
      </c>
      <c r="C356" s="16" t="s">
        <v>6</v>
      </c>
      <c r="D356" s="20">
        <v>95</v>
      </c>
      <c r="E356" s="14">
        <v>2150</v>
      </c>
      <c r="F356" s="14">
        <v>200</v>
      </c>
      <c r="G356" s="16">
        <f t="shared" si="98"/>
        <v>204250</v>
      </c>
      <c r="H356" s="16">
        <f t="shared" si="99"/>
        <v>19000</v>
      </c>
    </row>
    <row r="357" spans="1:8" s="25" customFormat="1">
      <c r="A357" s="36"/>
      <c r="B357" s="37" t="s">
        <v>43</v>
      </c>
      <c r="C357" s="45"/>
      <c r="D357" s="46"/>
      <c r="E357" s="46"/>
      <c r="F357" s="47"/>
      <c r="G357" s="48">
        <f>SUM(G330:G356)</f>
        <v>1168520</v>
      </c>
      <c r="H357" s="48">
        <f>SUM(H330:H356)</f>
        <v>103760</v>
      </c>
    </row>
    <row r="358" spans="1:8" s="25" customFormat="1">
      <c r="A358" s="6" t="s">
        <v>36</v>
      </c>
      <c r="B358" s="7" t="s">
        <v>24</v>
      </c>
      <c r="C358" s="8"/>
      <c r="D358" s="9"/>
      <c r="E358" s="9"/>
      <c r="F358" s="41"/>
      <c r="G358" s="10"/>
      <c r="H358" s="10"/>
    </row>
    <row r="359" spans="1:8" s="25" customFormat="1" ht="46.8">
      <c r="A359" s="12">
        <v>1</v>
      </c>
      <c r="B359" s="13" t="s">
        <v>339</v>
      </c>
      <c r="C359" s="17"/>
      <c r="D359" s="20"/>
      <c r="E359" s="30"/>
      <c r="F359" s="53"/>
      <c r="G359" s="16"/>
      <c r="H359" s="16"/>
    </row>
    <row r="360" spans="1:8" s="25" customFormat="1">
      <c r="A360" s="12" t="s">
        <v>7</v>
      </c>
      <c r="B360" s="19" t="s">
        <v>56</v>
      </c>
      <c r="C360" s="17" t="s">
        <v>14</v>
      </c>
      <c r="D360" s="20">
        <v>12</v>
      </c>
      <c r="E360" s="14">
        <v>800</v>
      </c>
      <c r="F360" s="14">
        <v>120</v>
      </c>
      <c r="G360" s="16">
        <f t="shared" ref="G360:G365" si="100">E360*D360</f>
        <v>9600</v>
      </c>
      <c r="H360" s="16">
        <f t="shared" ref="H360:H365" si="101">F360*D360</f>
        <v>1440</v>
      </c>
    </row>
    <row r="361" spans="1:8" s="25" customFormat="1">
      <c r="A361" s="12" t="s">
        <v>8</v>
      </c>
      <c r="B361" s="19" t="s">
        <v>340</v>
      </c>
      <c r="C361" s="17" t="s">
        <v>14</v>
      </c>
      <c r="D361" s="20">
        <v>12</v>
      </c>
      <c r="E361" s="14">
        <v>650</v>
      </c>
      <c r="F361" s="14">
        <v>110</v>
      </c>
      <c r="G361" s="16">
        <f t="shared" ref="G361" si="102">E361*D361</f>
        <v>7800</v>
      </c>
      <c r="H361" s="16">
        <f t="shared" ref="H361" si="103">F361*D361</f>
        <v>1320</v>
      </c>
    </row>
    <row r="362" spans="1:8" s="25" customFormat="1">
      <c r="A362" s="12" t="s">
        <v>9</v>
      </c>
      <c r="B362" s="19" t="s">
        <v>416</v>
      </c>
      <c r="C362" s="17" t="s">
        <v>14</v>
      </c>
      <c r="D362" s="20">
        <v>12</v>
      </c>
      <c r="E362" s="14">
        <v>575</v>
      </c>
      <c r="F362" s="14">
        <v>100</v>
      </c>
      <c r="G362" s="16">
        <f t="shared" si="100"/>
        <v>6900</v>
      </c>
      <c r="H362" s="16">
        <f t="shared" si="101"/>
        <v>1200</v>
      </c>
    </row>
    <row r="363" spans="1:8" s="25" customFormat="1" ht="46.8">
      <c r="A363" s="12">
        <v>2</v>
      </c>
      <c r="B363" s="13" t="s">
        <v>226</v>
      </c>
      <c r="C363" s="17" t="s">
        <v>55</v>
      </c>
      <c r="D363" s="20">
        <v>2</v>
      </c>
      <c r="E363" s="14">
        <v>16500</v>
      </c>
      <c r="F363" s="14">
        <v>1520</v>
      </c>
      <c r="G363" s="16">
        <f t="shared" si="100"/>
        <v>33000</v>
      </c>
      <c r="H363" s="16">
        <f t="shared" si="101"/>
        <v>3040</v>
      </c>
    </row>
    <row r="364" spans="1:8" s="25" customFormat="1" ht="31.2">
      <c r="A364" s="12">
        <v>3</v>
      </c>
      <c r="B364" s="13" t="s">
        <v>412</v>
      </c>
      <c r="C364" s="17" t="s">
        <v>411</v>
      </c>
      <c r="D364" s="20">
        <v>1500</v>
      </c>
      <c r="E364" s="14">
        <v>63</v>
      </c>
      <c r="F364" s="14">
        <v>20</v>
      </c>
      <c r="G364" s="16">
        <f t="shared" si="100"/>
        <v>94500</v>
      </c>
      <c r="H364" s="16">
        <f t="shared" si="101"/>
        <v>30000</v>
      </c>
    </row>
    <row r="365" spans="1:8" s="25" customFormat="1" ht="124.8">
      <c r="A365" s="12">
        <v>4</v>
      </c>
      <c r="B365" s="13" t="s">
        <v>410</v>
      </c>
      <c r="C365" s="17" t="s">
        <v>164</v>
      </c>
      <c r="D365" s="20">
        <v>30</v>
      </c>
      <c r="E365" s="14">
        <v>31000</v>
      </c>
      <c r="F365" s="14">
        <v>500</v>
      </c>
      <c r="G365" s="16">
        <f t="shared" si="100"/>
        <v>930000</v>
      </c>
      <c r="H365" s="16">
        <f t="shared" si="101"/>
        <v>15000</v>
      </c>
    </row>
    <row r="366" spans="1:8" s="25" customFormat="1">
      <c r="A366" s="36"/>
      <c r="B366" s="37" t="s">
        <v>46</v>
      </c>
      <c r="C366" s="45"/>
      <c r="D366" s="46"/>
      <c r="E366" s="46"/>
      <c r="F366" s="47"/>
      <c r="G366" s="48">
        <f>SUM(G360:G365)</f>
        <v>1081800</v>
      </c>
      <c r="H366" s="48">
        <f>SUM(H360:H365)</f>
        <v>52000</v>
      </c>
    </row>
    <row r="367" spans="1:8">
      <c r="A367" s="6" t="s">
        <v>143</v>
      </c>
      <c r="B367" s="59" t="s">
        <v>48</v>
      </c>
      <c r="C367" s="8"/>
      <c r="D367" s="9"/>
      <c r="E367" s="9"/>
      <c r="F367" s="41"/>
      <c r="G367" s="10"/>
      <c r="H367" s="10"/>
    </row>
    <row r="368" spans="1:8" ht="265.2">
      <c r="A368" s="12">
        <v>1</v>
      </c>
      <c r="B368" s="13" t="s">
        <v>349</v>
      </c>
      <c r="C368" s="17"/>
      <c r="D368" s="20"/>
      <c r="E368" s="14"/>
      <c r="F368" s="14"/>
      <c r="G368" s="16"/>
      <c r="H368" s="16"/>
    </row>
    <row r="369" spans="1:8">
      <c r="A369" s="12" t="s">
        <v>7</v>
      </c>
      <c r="B369" s="13" t="s">
        <v>347</v>
      </c>
      <c r="C369" s="35" t="s">
        <v>40</v>
      </c>
      <c r="D369" s="20">
        <v>3</v>
      </c>
      <c r="E369" s="14">
        <v>325000</v>
      </c>
      <c r="F369" s="14">
        <v>18000</v>
      </c>
      <c r="G369" s="16">
        <f t="shared" ref="G369:G383" si="104">E369*D369</f>
        <v>975000</v>
      </c>
      <c r="H369" s="16">
        <f t="shared" ref="H369:H383" si="105">F369*D369</f>
        <v>54000</v>
      </c>
    </row>
    <row r="370" spans="1:8">
      <c r="A370" s="12">
        <v>2</v>
      </c>
      <c r="B370" s="13" t="s">
        <v>34</v>
      </c>
      <c r="C370" s="35" t="s">
        <v>40</v>
      </c>
      <c r="D370" s="20" t="s">
        <v>254</v>
      </c>
      <c r="E370" s="14">
        <v>35000</v>
      </c>
      <c r="F370" s="14">
        <v>1500</v>
      </c>
      <c r="G370" s="16"/>
      <c r="H370" s="16"/>
    </row>
    <row r="371" spans="1:8" ht="78">
      <c r="A371" s="12">
        <v>3</v>
      </c>
      <c r="B371" s="13" t="s">
        <v>348</v>
      </c>
      <c r="C371" s="35" t="s">
        <v>40</v>
      </c>
      <c r="D371" s="20">
        <v>1</v>
      </c>
      <c r="E371" s="14">
        <v>72500</v>
      </c>
      <c r="F371" s="14">
        <v>3000</v>
      </c>
      <c r="G371" s="16">
        <f t="shared" si="104"/>
        <v>72500</v>
      </c>
      <c r="H371" s="16">
        <f t="shared" si="105"/>
        <v>3000</v>
      </c>
    </row>
    <row r="372" spans="1:8" ht="124.8">
      <c r="A372" s="12">
        <v>4</v>
      </c>
      <c r="B372" s="13" t="s">
        <v>193</v>
      </c>
      <c r="C372" s="35" t="s">
        <v>40</v>
      </c>
      <c r="D372" s="20" t="s">
        <v>254</v>
      </c>
      <c r="E372" s="14">
        <v>135000</v>
      </c>
      <c r="F372" s="14">
        <v>10000</v>
      </c>
      <c r="G372" s="16"/>
      <c r="H372" s="16"/>
    </row>
    <row r="373" spans="1:8" ht="62.4">
      <c r="A373" s="12">
        <v>5</v>
      </c>
      <c r="B373" s="13" t="s">
        <v>385</v>
      </c>
      <c r="C373" s="35" t="s">
        <v>40</v>
      </c>
      <c r="D373" s="20">
        <v>20</v>
      </c>
      <c r="E373" s="14">
        <v>2700</v>
      </c>
      <c r="F373" s="14">
        <v>150</v>
      </c>
      <c r="G373" s="16">
        <f t="shared" si="104"/>
        <v>54000</v>
      </c>
      <c r="H373" s="16">
        <f t="shared" si="105"/>
        <v>3000</v>
      </c>
    </row>
    <row r="374" spans="1:8" ht="62.4">
      <c r="A374" s="12">
        <v>6</v>
      </c>
      <c r="B374" s="13" t="s">
        <v>383</v>
      </c>
      <c r="C374" s="35" t="s">
        <v>40</v>
      </c>
      <c r="D374" s="20">
        <v>1645</v>
      </c>
      <c r="E374" s="14">
        <v>2475</v>
      </c>
      <c r="F374" s="14">
        <v>150</v>
      </c>
      <c r="G374" s="16">
        <f t="shared" si="104"/>
        <v>4071375</v>
      </c>
      <c r="H374" s="16">
        <f t="shared" si="105"/>
        <v>246750</v>
      </c>
    </row>
    <row r="375" spans="1:8" ht="78">
      <c r="A375" s="12">
        <v>7</v>
      </c>
      <c r="B375" s="13" t="s">
        <v>384</v>
      </c>
      <c r="C375" s="35" t="s">
        <v>40</v>
      </c>
      <c r="D375" s="20">
        <v>220</v>
      </c>
      <c r="E375" s="14">
        <v>2550</v>
      </c>
      <c r="F375" s="14">
        <v>150</v>
      </c>
      <c r="G375" s="16">
        <f t="shared" si="104"/>
        <v>561000</v>
      </c>
      <c r="H375" s="16">
        <f t="shared" si="105"/>
        <v>33000</v>
      </c>
    </row>
    <row r="376" spans="1:8" ht="62.4">
      <c r="A376" s="12">
        <v>8</v>
      </c>
      <c r="B376" s="13" t="s">
        <v>356</v>
      </c>
      <c r="C376" s="35" t="s">
        <v>40</v>
      </c>
      <c r="D376" s="20">
        <v>270</v>
      </c>
      <c r="E376" s="14">
        <v>2810</v>
      </c>
      <c r="F376" s="14">
        <v>120</v>
      </c>
      <c r="G376" s="16">
        <f t="shared" si="104"/>
        <v>758700</v>
      </c>
      <c r="H376" s="16">
        <f t="shared" si="105"/>
        <v>32400</v>
      </c>
    </row>
    <row r="377" spans="1:8" ht="46.8">
      <c r="A377" s="12">
        <v>9</v>
      </c>
      <c r="B377" s="60" t="s">
        <v>355</v>
      </c>
      <c r="C377" s="35" t="s">
        <v>40</v>
      </c>
      <c r="D377" s="20">
        <v>100</v>
      </c>
      <c r="E377" s="14">
        <v>2860</v>
      </c>
      <c r="F377" s="14">
        <v>120</v>
      </c>
      <c r="G377" s="16">
        <f t="shared" si="104"/>
        <v>286000</v>
      </c>
      <c r="H377" s="16">
        <f t="shared" si="105"/>
        <v>12000</v>
      </c>
    </row>
    <row r="378" spans="1:8" ht="62.4">
      <c r="A378" s="12">
        <v>10</v>
      </c>
      <c r="B378" s="13" t="s">
        <v>357</v>
      </c>
      <c r="C378" s="35" t="s">
        <v>40</v>
      </c>
      <c r="D378" s="20">
        <v>65</v>
      </c>
      <c r="E378" s="14">
        <v>2820</v>
      </c>
      <c r="F378" s="14">
        <v>120</v>
      </c>
      <c r="G378" s="16">
        <f t="shared" si="104"/>
        <v>183300</v>
      </c>
      <c r="H378" s="16">
        <f t="shared" si="105"/>
        <v>7800</v>
      </c>
    </row>
    <row r="379" spans="1:8" ht="62.4">
      <c r="A379" s="12">
        <v>11</v>
      </c>
      <c r="B379" s="13" t="s">
        <v>350</v>
      </c>
      <c r="C379" s="35" t="s">
        <v>40</v>
      </c>
      <c r="D379" s="20">
        <v>100</v>
      </c>
      <c r="E379" s="14">
        <v>2600</v>
      </c>
      <c r="F379" s="14">
        <v>140</v>
      </c>
      <c r="G379" s="16">
        <f t="shared" si="104"/>
        <v>260000</v>
      </c>
      <c r="H379" s="16">
        <f t="shared" si="105"/>
        <v>14000</v>
      </c>
    </row>
    <row r="380" spans="1:8" ht="31.2">
      <c r="A380" s="12">
        <v>12</v>
      </c>
      <c r="B380" s="61" t="s">
        <v>351</v>
      </c>
      <c r="C380" s="35" t="s">
        <v>40</v>
      </c>
      <c r="D380" s="20">
        <v>100</v>
      </c>
      <c r="E380" s="14">
        <v>2500</v>
      </c>
      <c r="F380" s="14">
        <v>140</v>
      </c>
      <c r="G380" s="16">
        <f t="shared" si="104"/>
        <v>250000</v>
      </c>
      <c r="H380" s="16">
        <f t="shared" si="105"/>
        <v>14000</v>
      </c>
    </row>
    <row r="381" spans="1:8" ht="78">
      <c r="A381" s="12">
        <v>13</v>
      </c>
      <c r="B381" s="43" t="s">
        <v>352</v>
      </c>
      <c r="C381" s="28" t="s">
        <v>14</v>
      </c>
      <c r="D381" s="20">
        <v>3000</v>
      </c>
      <c r="E381" s="14">
        <v>62</v>
      </c>
      <c r="F381" s="14">
        <v>25</v>
      </c>
      <c r="G381" s="16">
        <f t="shared" si="104"/>
        <v>186000</v>
      </c>
      <c r="H381" s="16">
        <f t="shared" si="105"/>
        <v>75000</v>
      </c>
    </row>
    <row r="382" spans="1:8" ht="62.4">
      <c r="A382" s="12">
        <v>14</v>
      </c>
      <c r="B382" s="13" t="s">
        <v>415</v>
      </c>
      <c r="C382" s="28" t="s">
        <v>14</v>
      </c>
      <c r="D382" s="20">
        <v>27000</v>
      </c>
      <c r="E382" s="14">
        <v>35</v>
      </c>
      <c r="F382" s="14">
        <v>20</v>
      </c>
      <c r="G382" s="16">
        <f t="shared" si="104"/>
        <v>945000</v>
      </c>
      <c r="H382" s="16">
        <f t="shared" si="105"/>
        <v>540000</v>
      </c>
    </row>
    <row r="383" spans="1:8" ht="140.4">
      <c r="A383" s="12">
        <v>15</v>
      </c>
      <c r="B383" s="102" t="s">
        <v>353</v>
      </c>
      <c r="C383" s="17" t="s">
        <v>354</v>
      </c>
      <c r="D383" s="20">
        <v>3</v>
      </c>
      <c r="E383" s="14">
        <v>85000</v>
      </c>
      <c r="F383" s="14">
        <v>7000</v>
      </c>
      <c r="G383" s="16">
        <f t="shared" si="104"/>
        <v>255000</v>
      </c>
      <c r="H383" s="16">
        <f t="shared" si="105"/>
        <v>21000</v>
      </c>
    </row>
    <row r="384" spans="1:8" ht="31.2">
      <c r="A384" s="12">
        <v>16</v>
      </c>
      <c r="B384" s="43" t="s">
        <v>285</v>
      </c>
      <c r="C384" s="35"/>
      <c r="D384" s="35"/>
      <c r="E384" s="14"/>
      <c r="F384" s="14"/>
      <c r="G384" s="16"/>
      <c r="H384" s="16"/>
    </row>
    <row r="385" spans="1:8" ht="31.2">
      <c r="A385" s="12" t="s">
        <v>7</v>
      </c>
      <c r="B385" s="43" t="s">
        <v>286</v>
      </c>
      <c r="C385" s="35" t="s">
        <v>14</v>
      </c>
      <c r="D385" s="20">
        <v>6</v>
      </c>
      <c r="E385" s="16">
        <v>13000</v>
      </c>
      <c r="F385" s="16">
        <v>1300</v>
      </c>
      <c r="G385" s="16">
        <f t="shared" ref="G385:G396" si="106">E385*D385</f>
        <v>78000</v>
      </c>
      <c r="H385" s="16">
        <f t="shared" ref="H385:H396" si="107">F385*D385</f>
        <v>7800</v>
      </c>
    </row>
    <row r="386" spans="1:8" ht="78">
      <c r="A386" s="12" t="s">
        <v>8</v>
      </c>
      <c r="B386" s="43" t="s">
        <v>427</v>
      </c>
      <c r="C386" s="35" t="s">
        <v>14</v>
      </c>
      <c r="D386" s="20">
        <v>1200</v>
      </c>
      <c r="E386" s="16">
        <v>700</v>
      </c>
      <c r="F386" s="16">
        <v>100</v>
      </c>
      <c r="G386" s="16">
        <f t="shared" si="106"/>
        <v>840000</v>
      </c>
      <c r="H386" s="16">
        <f t="shared" si="107"/>
        <v>120000</v>
      </c>
    </row>
    <row r="387" spans="1:8">
      <c r="A387" s="12" t="s">
        <v>9</v>
      </c>
      <c r="B387" s="43" t="s">
        <v>367</v>
      </c>
      <c r="C387" s="35" t="s">
        <v>40</v>
      </c>
      <c r="D387" s="20">
        <v>300</v>
      </c>
      <c r="E387" s="16">
        <v>150</v>
      </c>
      <c r="F387" s="16">
        <v>20</v>
      </c>
      <c r="G387" s="16">
        <f t="shared" si="106"/>
        <v>45000</v>
      </c>
      <c r="H387" s="16">
        <f t="shared" si="107"/>
        <v>6000</v>
      </c>
    </row>
    <row r="388" spans="1:8">
      <c r="A388" s="12" t="s">
        <v>10</v>
      </c>
      <c r="B388" s="43" t="s">
        <v>271</v>
      </c>
      <c r="C388" s="35" t="s">
        <v>40</v>
      </c>
      <c r="D388" s="20">
        <v>800</v>
      </c>
      <c r="E388" s="16">
        <v>50</v>
      </c>
      <c r="F388" s="16">
        <v>10</v>
      </c>
      <c r="G388" s="16">
        <f t="shared" si="106"/>
        <v>40000</v>
      </c>
      <c r="H388" s="16">
        <f t="shared" si="107"/>
        <v>8000</v>
      </c>
    </row>
    <row r="389" spans="1:8" ht="46.8">
      <c r="A389" s="12">
        <v>17</v>
      </c>
      <c r="B389" s="13" t="s">
        <v>176</v>
      </c>
      <c r="C389" s="35" t="s">
        <v>40</v>
      </c>
      <c r="D389" s="20" t="s">
        <v>254</v>
      </c>
      <c r="E389" s="14">
        <v>65000</v>
      </c>
      <c r="F389" s="14">
        <v>1500</v>
      </c>
      <c r="G389" s="16"/>
      <c r="H389" s="16"/>
    </row>
    <row r="390" spans="1:8" ht="93.6">
      <c r="A390" s="12">
        <v>18</v>
      </c>
      <c r="B390" s="13" t="s">
        <v>224</v>
      </c>
      <c r="C390" s="35"/>
      <c r="D390" s="20"/>
      <c r="E390" s="14"/>
      <c r="F390" s="14"/>
      <c r="G390" s="16"/>
      <c r="H390" s="16"/>
    </row>
    <row r="391" spans="1:8">
      <c r="A391" s="12" t="s">
        <v>7</v>
      </c>
      <c r="B391" s="13" t="s">
        <v>387</v>
      </c>
      <c r="C391" s="35" t="s">
        <v>14</v>
      </c>
      <c r="D391" s="20">
        <v>350</v>
      </c>
      <c r="E391" s="14">
        <v>650</v>
      </c>
      <c r="F391" s="14">
        <v>120</v>
      </c>
      <c r="G391" s="16">
        <f t="shared" si="106"/>
        <v>227500</v>
      </c>
      <c r="H391" s="16">
        <f t="shared" si="107"/>
        <v>42000</v>
      </c>
    </row>
    <row r="392" spans="1:8" ht="31.2">
      <c r="A392" s="12">
        <v>19</v>
      </c>
      <c r="B392" s="13" t="s">
        <v>184</v>
      </c>
      <c r="C392" s="35"/>
      <c r="D392" s="20"/>
      <c r="E392" s="14"/>
      <c r="F392" s="14"/>
      <c r="G392" s="16"/>
      <c r="H392" s="16"/>
    </row>
    <row r="393" spans="1:8">
      <c r="A393" s="12" t="s">
        <v>7</v>
      </c>
      <c r="B393" s="13" t="s">
        <v>163</v>
      </c>
      <c r="C393" s="35" t="s">
        <v>14</v>
      </c>
      <c r="D393" s="20">
        <f>D382</f>
        <v>27000</v>
      </c>
      <c r="E393" s="14">
        <v>45</v>
      </c>
      <c r="F393" s="14">
        <v>25</v>
      </c>
      <c r="G393" s="16">
        <f t="shared" si="106"/>
        <v>1215000</v>
      </c>
      <c r="H393" s="16">
        <f t="shared" si="107"/>
        <v>675000</v>
      </c>
    </row>
    <row r="394" spans="1:8" ht="31.2">
      <c r="A394" s="12">
        <v>20</v>
      </c>
      <c r="B394" s="13" t="s">
        <v>233</v>
      </c>
      <c r="C394" s="35"/>
      <c r="D394" s="20"/>
      <c r="E394" s="14"/>
      <c r="F394" s="14"/>
      <c r="G394" s="16"/>
      <c r="H394" s="16"/>
    </row>
    <row r="395" spans="1:8">
      <c r="A395" s="12" t="s">
        <v>7</v>
      </c>
      <c r="B395" s="13" t="s">
        <v>185</v>
      </c>
      <c r="C395" s="35" t="s">
        <v>14</v>
      </c>
      <c r="D395" s="20">
        <v>150</v>
      </c>
      <c r="E395" s="14">
        <v>220</v>
      </c>
      <c r="F395" s="14">
        <v>25</v>
      </c>
      <c r="G395" s="16">
        <f t="shared" si="106"/>
        <v>33000</v>
      </c>
      <c r="H395" s="16">
        <f t="shared" si="107"/>
        <v>3750</v>
      </c>
    </row>
    <row r="396" spans="1:8" ht="31.2">
      <c r="A396" s="12">
        <v>21</v>
      </c>
      <c r="B396" s="13" t="s">
        <v>364</v>
      </c>
      <c r="C396" s="35" t="s">
        <v>40</v>
      </c>
      <c r="D396" s="20">
        <v>35</v>
      </c>
      <c r="E396" s="14">
        <v>150</v>
      </c>
      <c r="F396" s="14">
        <v>20</v>
      </c>
      <c r="G396" s="16">
        <f t="shared" si="106"/>
        <v>5250</v>
      </c>
      <c r="H396" s="16">
        <f t="shared" si="107"/>
        <v>700</v>
      </c>
    </row>
    <row r="397" spans="1:8">
      <c r="A397" s="62"/>
      <c r="B397" s="63" t="s">
        <v>50</v>
      </c>
      <c r="C397" s="45"/>
      <c r="D397" s="46"/>
      <c r="E397" s="46"/>
      <c r="F397" s="47"/>
      <c r="G397" s="48">
        <f>SUM(G369:G396)</f>
        <v>11341625</v>
      </c>
      <c r="H397" s="48">
        <f>SUM(H369:H396)</f>
        <v>1919200</v>
      </c>
    </row>
    <row r="398" spans="1:8" s="64" customFormat="1">
      <c r="A398" s="6" t="s">
        <v>109</v>
      </c>
      <c r="B398" s="7" t="s">
        <v>268</v>
      </c>
      <c r="C398" s="8"/>
      <c r="D398" s="9"/>
      <c r="E398" s="9"/>
      <c r="F398" s="41"/>
      <c r="G398" s="10"/>
      <c r="H398" s="10"/>
    </row>
    <row r="399" spans="1:8" s="64" customFormat="1" ht="218.4">
      <c r="A399" s="65">
        <v>1</v>
      </c>
      <c r="B399" s="66" t="s">
        <v>423</v>
      </c>
      <c r="C399" s="67" t="s">
        <v>40</v>
      </c>
      <c r="D399" s="20">
        <v>1</v>
      </c>
      <c r="E399" s="14">
        <v>125000</v>
      </c>
      <c r="F399" s="14">
        <v>3500</v>
      </c>
      <c r="G399" s="16">
        <f t="shared" ref="G399" si="108">E399*D399</f>
        <v>125000</v>
      </c>
      <c r="H399" s="16">
        <f t="shared" ref="H399" si="109">F399*D399</f>
        <v>3500</v>
      </c>
    </row>
    <row r="400" spans="1:8" s="64" customFormat="1" ht="31.2">
      <c r="A400" s="65">
        <v>2</v>
      </c>
      <c r="B400" s="66" t="s">
        <v>363</v>
      </c>
      <c r="C400" s="67"/>
      <c r="D400" s="20"/>
      <c r="E400" s="14"/>
      <c r="F400" s="14"/>
      <c r="G400" s="16"/>
      <c r="H400" s="16"/>
    </row>
    <row r="401" spans="1:8" s="64" customFormat="1">
      <c r="A401" s="65" t="s">
        <v>7</v>
      </c>
      <c r="B401" s="66" t="s">
        <v>269</v>
      </c>
      <c r="C401" s="67" t="s">
        <v>40</v>
      </c>
      <c r="D401" s="20">
        <v>2</v>
      </c>
      <c r="E401" s="14">
        <v>25000</v>
      </c>
      <c r="F401" s="14">
        <v>800</v>
      </c>
      <c r="G401" s="16">
        <f t="shared" ref="G401:G403" si="110">E401*D401</f>
        <v>50000</v>
      </c>
      <c r="H401" s="16">
        <f t="shared" ref="H401:H403" si="111">F401*D401</f>
        <v>1600</v>
      </c>
    </row>
    <row r="402" spans="1:8" s="64" customFormat="1" ht="109.2">
      <c r="A402" s="65">
        <v>3</v>
      </c>
      <c r="B402" s="66" t="s">
        <v>362</v>
      </c>
      <c r="C402" s="67" t="s">
        <v>40</v>
      </c>
      <c r="D402" s="20">
        <v>97</v>
      </c>
      <c r="E402" s="14">
        <v>3000</v>
      </c>
      <c r="F402" s="14">
        <v>250</v>
      </c>
      <c r="G402" s="16">
        <f t="shared" si="110"/>
        <v>291000</v>
      </c>
      <c r="H402" s="16">
        <f t="shared" si="111"/>
        <v>24250</v>
      </c>
    </row>
    <row r="403" spans="1:8" s="64" customFormat="1" ht="78">
      <c r="A403" s="65">
        <v>4</v>
      </c>
      <c r="B403" s="66" t="s">
        <v>361</v>
      </c>
      <c r="C403" s="100" t="s">
        <v>270</v>
      </c>
      <c r="D403" s="20">
        <v>2850</v>
      </c>
      <c r="E403" s="14">
        <v>420</v>
      </c>
      <c r="F403" s="14">
        <v>65</v>
      </c>
      <c r="G403" s="16">
        <f t="shared" si="110"/>
        <v>1197000</v>
      </c>
      <c r="H403" s="16">
        <f t="shared" si="111"/>
        <v>185250</v>
      </c>
    </row>
    <row r="404" spans="1:8" ht="31.2">
      <c r="A404" s="12">
        <v>5</v>
      </c>
      <c r="B404" s="13" t="s">
        <v>184</v>
      </c>
      <c r="C404" s="35"/>
      <c r="D404" s="20"/>
      <c r="E404" s="14"/>
      <c r="F404" s="14"/>
      <c r="G404" s="16"/>
      <c r="H404" s="16"/>
    </row>
    <row r="405" spans="1:8">
      <c r="A405" s="12" t="s">
        <v>7</v>
      </c>
      <c r="B405" s="13" t="s">
        <v>386</v>
      </c>
      <c r="C405" s="35" t="s">
        <v>14</v>
      </c>
      <c r="D405" s="20">
        <v>750</v>
      </c>
      <c r="E405" s="14">
        <v>45</v>
      </c>
      <c r="F405" s="14">
        <v>25</v>
      </c>
      <c r="G405" s="16">
        <f t="shared" ref="G405" si="112">E405*D405</f>
        <v>33750</v>
      </c>
      <c r="H405" s="16">
        <f t="shared" ref="H405" si="113">F405*D405</f>
        <v>18750</v>
      </c>
    </row>
    <row r="406" spans="1:8">
      <c r="A406" s="62"/>
      <c r="B406" s="63" t="s">
        <v>316</v>
      </c>
      <c r="C406" s="45"/>
      <c r="D406" s="46"/>
      <c r="E406" s="46"/>
      <c r="F406" s="47"/>
      <c r="G406" s="48">
        <f>SUM(G399:G405)</f>
        <v>1696750</v>
      </c>
      <c r="H406" s="48">
        <f>SUM(H399:H405)</f>
        <v>233350</v>
      </c>
    </row>
    <row r="407" spans="1:8">
      <c r="A407" s="6" t="s">
        <v>273</v>
      </c>
      <c r="B407" s="7" t="s">
        <v>49</v>
      </c>
      <c r="C407" s="8"/>
      <c r="D407" s="9"/>
      <c r="E407" s="9"/>
      <c r="F407" s="41"/>
      <c r="G407" s="10"/>
      <c r="H407" s="10"/>
    </row>
    <row r="408" spans="1:8" ht="62.4">
      <c r="A408" s="12">
        <v>1</v>
      </c>
      <c r="B408" s="66" t="s">
        <v>365</v>
      </c>
      <c r="C408" s="35" t="s">
        <v>40</v>
      </c>
      <c r="D408" s="20">
        <v>1</v>
      </c>
      <c r="E408" s="14">
        <v>35000</v>
      </c>
      <c r="F408" s="14">
        <v>600</v>
      </c>
      <c r="G408" s="16">
        <f t="shared" ref="G408:G409" si="114">E408*D408</f>
        <v>35000</v>
      </c>
      <c r="H408" s="16">
        <f t="shared" ref="H408:H409" si="115">F408*D408</f>
        <v>600</v>
      </c>
    </row>
    <row r="409" spans="1:8" ht="109.2">
      <c r="A409" s="12">
        <v>2</v>
      </c>
      <c r="B409" s="69" t="s">
        <v>398</v>
      </c>
      <c r="C409" s="35" t="s">
        <v>40</v>
      </c>
      <c r="D409" s="20">
        <v>1</v>
      </c>
      <c r="E409" s="14">
        <v>90000</v>
      </c>
      <c r="F409" s="14">
        <v>3500</v>
      </c>
      <c r="G409" s="16">
        <f t="shared" si="114"/>
        <v>90000</v>
      </c>
      <c r="H409" s="16">
        <f t="shared" si="115"/>
        <v>3500</v>
      </c>
    </row>
    <row r="410" spans="1:8" ht="31.2">
      <c r="A410" s="12">
        <v>3</v>
      </c>
      <c r="B410" s="101" t="s">
        <v>358</v>
      </c>
      <c r="C410" s="35" t="s">
        <v>40</v>
      </c>
      <c r="D410" s="20" t="s">
        <v>254</v>
      </c>
      <c r="E410" s="14">
        <v>145000</v>
      </c>
      <c r="F410" s="14">
        <v>3250</v>
      </c>
      <c r="G410" s="16"/>
      <c r="H410" s="16"/>
    </row>
    <row r="411" spans="1:8" ht="62.4">
      <c r="A411" s="12">
        <v>4</v>
      </c>
      <c r="B411" s="69" t="s">
        <v>359</v>
      </c>
      <c r="C411" s="35" t="s">
        <v>40</v>
      </c>
      <c r="D411" s="20">
        <v>1</v>
      </c>
      <c r="E411" s="14">
        <v>85000</v>
      </c>
      <c r="F411" s="14">
        <v>2500</v>
      </c>
      <c r="G411" s="16">
        <f t="shared" ref="G411:G415" si="116">E411*D411</f>
        <v>85000</v>
      </c>
      <c r="H411" s="16">
        <f t="shared" ref="H411:H415" si="117">F411*D411</f>
        <v>2500</v>
      </c>
    </row>
    <row r="412" spans="1:8" ht="62.4">
      <c r="A412" s="12">
        <v>5</v>
      </c>
      <c r="B412" s="66" t="s">
        <v>399</v>
      </c>
      <c r="C412" s="35" t="s">
        <v>40</v>
      </c>
      <c r="D412" s="20">
        <v>3</v>
      </c>
      <c r="E412" s="14">
        <v>185000</v>
      </c>
      <c r="F412" s="14">
        <v>1200</v>
      </c>
      <c r="G412" s="16">
        <f t="shared" si="116"/>
        <v>555000</v>
      </c>
      <c r="H412" s="16">
        <f t="shared" si="117"/>
        <v>3600</v>
      </c>
    </row>
    <row r="413" spans="1:8" ht="62.4">
      <c r="A413" s="12">
        <v>6</v>
      </c>
      <c r="B413" s="70" t="s">
        <v>400</v>
      </c>
      <c r="C413" s="35" t="s">
        <v>40</v>
      </c>
      <c r="D413" s="20">
        <v>250</v>
      </c>
      <c r="E413" s="14">
        <v>1560</v>
      </c>
      <c r="F413" s="14">
        <v>160</v>
      </c>
      <c r="G413" s="16">
        <f t="shared" si="116"/>
        <v>390000</v>
      </c>
      <c r="H413" s="16">
        <f t="shared" si="117"/>
        <v>40000</v>
      </c>
    </row>
    <row r="414" spans="1:8" ht="46.8">
      <c r="A414" s="12">
        <v>7</v>
      </c>
      <c r="B414" s="70" t="s">
        <v>388</v>
      </c>
      <c r="C414" s="35" t="s">
        <v>40</v>
      </c>
      <c r="D414" s="20">
        <v>90</v>
      </c>
      <c r="E414" s="14">
        <v>2250</v>
      </c>
      <c r="F414" s="14">
        <v>175</v>
      </c>
      <c r="G414" s="16">
        <f t="shared" si="116"/>
        <v>202500</v>
      </c>
      <c r="H414" s="16">
        <f t="shared" si="117"/>
        <v>15750</v>
      </c>
    </row>
    <row r="415" spans="1:8" ht="78">
      <c r="A415" s="12">
        <v>8</v>
      </c>
      <c r="B415" s="43" t="s">
        <v>360</v>
      </c>
      <c r="C415" s="28" t="s">
        <v>14</v>
      </c>
      <c r="D415" s="20">
        <v>6500</v>
      </c>
      <c r="E415" s="14">
        <v>62</v>
      </c>
      <c r="F415" s="14">
        <v>25</v>
      </c>
      <c r="G415" s="16">
        <f t="shared" si="116"/>
        <v>403000</v>
      </c>
      <c r="H415" s="16">
        <f t="shared" si="117"/>
        <v>162500</v>
      </c>
    </row>
    <row r="416" spans="1:8" ht="31.2">
      <c r="A416" s="12">
        <v>9</v>
      </c>
      <c r="B416" s="70" t="s">
        <v>184</v>
      </c>
      <c r="C416" s="35"/>
      <c r="D416" s="20"/>
      <c r="E416" s="14"/>
      <c r="F416" s="14"/>
      <c r="G416" s="16"/>
      <c r="H416" s="16"/>
    </row>
    <row r="417" spans="1:8">
      <c r="A417" s="12" t="s">
        <v>7</v>
      </c>
      <c r="B417" s="70" t="s">
        <v>186</v>
      </c>
      <c r="C417" s="28" t="s">
        <v>14</v>
      </c>
      <c r="D417" s="20">
        <v>500</v>
      </c>
      <c r="E417" s="14">
        <v>45</v>
      </c>
      <c r="F417" s="14">
        <v>25</v>
      </c>
      <c r="G417" s="16">
        <f t="shared" ref="G417" si="118">E417*D417</f>
        <v>22500</v>
      </c>
      <c r="H417" s="16">
        <f t="shared" ref="H417" si="119">F417*D417</f>
        <v>12500</v>
      </c>
    </row>
    <row r="418" spans="1:8" ht="31.2">
      <c r="A418" s="12">
        <v>10</v>
      </c>
      <c r="B418" s="13" t="s">
        <v>233</v>
      </c>
      <c r="C418" s="35"/>
      <c r="D418" s="20"/>
      <c r="E418" s="14"/>
      <c r="F418" s="14"/>
      <c r="G418" s="16"/>
      <c r="H418" s="16"/>
    </row>
    <row r="419" spans="1:8">
      <c r="A419" s="12" t="s">
        <v>7</v>
      </c>
      <c r="B419" s="13" t="s">
        <v>185</v>
      </c>
      <c r="C419" s="35" t="s">
        <v>14</v>
      </c>
      <c r="D419" s="20">
        <v>100</v>
      </c>
      <c r="E419" s="14">
        <v>220</v>
      </c>
      <c r="F419" s="14">
        <v>25</v>
      </c>
      <c r="G419" s="16">
        <f t="shared" ref="G419:G420" si="120">E419*D419</f>
        <v>22000</v>
      </c>
      <c r="H419" s="16">
        <f t="shared" ref="H419:H420" si="121">F419*D419</f>
        <v>2500</v>
      </c>
    </row>
    <row r="420" spans="1:8" ht="46.8">
      <c r="A420" s="12">
        <v>11</v>
      </c>
      <c r="B420" s="70" t="s">
        <v>203</v>
      </c>
      <c r="C420" s="35" t="s">
        <v>40</v>
      </c>
      <c r="D420" s="20">
        <v>1</v>
      </c>
      <c r="E420" s="14">
        <v>8000</v>
      </c>
      <c r="F420" s="14">
        <v>500</v>
      </c>
      <c r="G420" s="16">
        <f t="shared" si="120"/>
        <v>8000</v>
      </c>
      <c r="H420" s="16">
        <f t="shared" si="121"/>
        <v>500</v>
      </c>
    </row>
    <row r="421" spans="1:8">
      <c r="A421" s="62"/>
      <c r="B421" s="37" t="s">
        <v>51</v>
      </c>
      <c r="C421" s="45"/>
      <c r="D421" s="46"/>
      <c r="E421" s="46"/>
      <c r="F421" s="47"/>
      <c r="G421" s="48">
        <f>SUM(G408:G420)</f>
        <v>1813000</v>
      </c>
      <c r="H421" s="48">
        <f>SUM(H408:H420)</f>
        <v>243950</v>
      </c>
    </row>
    <row r="422" spans="1:8">
      <c r="A422" s="6" t="s">
        <v>183</v>
      </c>
      <c r="B422" s="7" t="s">
        <v>142</v>
      </c>
      <c r="C422" s="8"/>
      <c r="D422" s="9"/>
      <c r="E422" s="9"/>
      <c r="F422" s="41"/>
      <c r="G422" s="10"/>
      <c r="H422" s="10"/>
    </row>
    <row r="423" spans="1:8" s="49" customFormat="1" ht="124.8">
      <c r="A423" s="71">
        <v>1</v>
      </c>
      <c r="B423" s="70" t="s">
        <v>217</v>
      </c>
      <c r="C423" s="72" t="s">
        <v>6</v>
      </c>
      <c r="D423" s="20">
        <v>2</v>
      </c>
      <c r="E423" s="14">
        <v>30000</v>
      </c>
      <c r="F423" s="14">
        <v>1200</v>
      </c>
      <c r="G423" s="16">
        <f t="shared" ref="G423:G430" si="122">E423*D423</f>
        <v>60000</v>
      </c>
      <c r="H423" s="16">
        <f t="shared" ref="H423:H430" si="123">F423*D423</f>
        <v>2400</v>
      </c>
    </row>
    <row r="424" spans="1:8" s="49" customFormat="1" ht="124.8">
      <c r="A424" s="71">
        <v>2</v>
      </c>
      <c r="B424" s="70" t="s">
        <v>218</v>
      </c>
      <c r="C424" s="72" t="s">
        <v>6</v>
      </c>
      <c r="D424" s="20">
        <v>6</v>
      </c>
      <c r="E424" s="14">
        <v>25000</v>
      </c>
      <c r="F424" s="14">
        <v>1200</v>
      </c>
      <c r="G424" s="16">
        <f t="shared" si="122"/>
        <v>150000</v>
      </c>
      <c r="H424" s="16">
        <f t="shared" si="123"/>
        <v>7200</v>
      </c>
    </row>
    <row r="425" spans="1:8" s="49" customFormat="1" ht="46.8">
      <c r="A425" s="71">
        <v>3</v>
      </c>
      <c r="B425" s="70" t="s">
        <v>194</v>
      </c>
      <c r="C425" s="72" t="s">
        <v>14</v>
      </c>
      <c r="D425" s="20">
        <v>240</v>
      </c>
      <c r="E425" s="14">
        <v>900</v>
      </c>
      <c r="F425" s="14">
        <v>200</v>
      </c>
      <c r="G425" s="16">
        <f t="shared" si="122"/>
        <v>216000</v>
      </c>
      <c r="H425" s="16">
        <f t="shared" si="123"/>
        <v>48000</v>
      </c>
    </row>
    <row r="426" spans="1:8" s="49" customFormat="1" ht="31.2">
      <c r="A426" s="71">
        <v>4</v>
      </c>
      <c r="B426" s="70" t="s">
        <v>139</v>
      </c>
      <c r="C426" s="72" t="s">
        <v>6</v>
      </c>
      <c r="D426" s="20">
        <v>24</v>
      </c>
      <c r="E426" s="14">
        <v>1500</v>
      </c>
      <c r="F426" s="14">
        <v>100</v>
      </c>
      <c r="G426" s="16">
        <f t="shared" si="122"/>
        <v>36000</v>
      </c>
      <c r="H426" s="16">
        <f t="shared" si="123"/>
        <v>2400</v>
      </c>
    </row>
    <row r="427" spans="1:8" s="49" customFormat="1" ht="31.2">
      <c r="A427" s="71">
        <v>5</v>
      </c>
      <c r="B427" s="70" t="s">
        <v>140</v>
      </c>
      <c r="C427" s="72" t="s">
        <v>6</v>
      </c>
      <c r="D427" s="20">
        <v>32</v>
      </c>
      <c r="E427" s="14">
        <v>500</v>
      </c>
      <c r="F427" s="14">
        <v>50</v>
      </c>
      <c r="G427" s="16">
        <f t="shared" si="122"/>
        <v>16000</v>
      </c>
      <c r="H427" s="16">
        <f t="shared" si="123"/>
        <v>1600</v>
      </c>
    </row>
    <row r="428" spans="1:8" s="49" customFormat="1" ht="46.8">
      <c r="A428" s="71">
        <v>6</v>
      </c>
      <c r="B428" s="70" t="s">
        <v>141</v>
      </c>
      <c r="C428" s="72" t="s">
        <v>6</v>
      </c>
      <c r="D428" s="20">
        <v>8</v>
      </c>
      <c r="E428" s="14">
        <v>1500</v>
      </c>
      <c r="F428" s="14">
        <v>100</v>
      </c>
      <c r="G428" s="16">
        <f t="shared" si="122"/>
        <v>12000</v>
      </c>
      <c r="H428" s="16">
        <f t="shared" si="123"/>
        <v>800</v>
      </c>
    </row>
    <row r="429" spans="1:8" s="49" customFormat="1" ht="31.2">
      <c r="A429" s="71">
        <v>7</v>
      </c>
      <c r="B429" s="60" t="s">
        <v>341</v>
      </c>
      <c r="C429" s="72" t="s">
        <v>6</v>
      </c>
      <c r="D429" s="20">
        <v>8</v>
      </c>
      <c r="E429" s="14">
        <v>3500</v>
      </c>
      <c r="F429" s="14">
        <v>300</v>
      </c>
      <c r="G429" s="16">
        <f t="shared" si="122"/>
        <v>28000</v>
      </c>
      <c r="H429" s="16">
        <f t="shared" si="123"/>
        <v>2400</v>
      </c>
    </row>
    <row r="430" spans="1:8" s="49" customFormat="1" ht="46.8">
      <c r="A430" s="71">
        <v>8</v>
      </c>
      <c r="B430" s="60" t="s">
        <v>342</v>
      </c>
      <c r="C430" s="72" t="s">
        <v>6</v>
      </c>
      <c r="D430" s="20">
        <v>8</v>
      </c>
      <c r="E430" s="14">
        <v>4500</v>
      </c>
      <c r="F430" s="14">
        <v>800</v>
      </c>
      <c r="G430" s="16">
        <f t="shared" si="122"/>
        <v>36000</v>
      </c>
      <c r="H430" s="16">
        <f t="shared" si="123"/>
        <v>6400</v>
      </c>
    </row>
    <row r="431" spans="1:8">
      <c r="A431" s="62"/>
      <c r="B431" s="37" t="s">
        <v>144</v>
      </c>
      <c r="C431" s="45"/>
      <c r="D431" s="46"/>
      <c r="E431" s="46"/>
      <c r="F431" s="47"/>
      <c r="G431" s="48">
        <f>SUM(G423:G430)</f>
        <v>554000</v>
      </c>
      <c r="H431" s="48">
        <f>SUM(H423:H430)</f>
        <v>71200</v>
      </c>
    </row>
    <row r="432" spans="1:8">
      <c r="E432" s="74"/>
      <c r="F432" s="75"/>
    </row>
  </sheetData>
  <protectedRanges>
    <protectedRange password="D5FE" sqref="B325" name="Range1_13_1"/>
  </protectedRanges>
  <mergeCells count="2">
    <mergeCell ref="A1:H1"/>
    <mergeCell ref="A2:H2"/>
  </mergeCells>
  <pageMargins left="0.25" right="0.25" top="0.75" bottom="0.75" header="0.3" footer="0.3"/>
  <pageSetup paperSize="9" scale="53" fitToHeight="0" orientation="portrait" r:id="rId1"/>
  <rowBreaks count="5" manualBreakCount="5">
    <brk id="258" max="7" man="1"/>
    <brk id="298" max="7" man="1"/>
    <brk id="330" max="7" man="1"/>
    <brk id="389" max="7" man="1"/>
    <brk id="41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SUMMARY</vt:lpstr>
      <vt:lpstr>BOQ</vt:lpstr>
      <vt:lpstr>FPS_BOQ</vt:lpstr>
      <vt:lpstr>FPS_BOQ!Print_Area</vt:lpstr>
      <vt:lpstr>SUMMARY!Print_Area</vt:lpstr>
      <vt:lpstr>BOQ!Print_Titles</vt:lpstr>
      <vt:lpstr>FPS_BOQ!Print_Titles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Suresh Lead</cp:lastModifiedBy>
  <cp:lastPrinted>2024-08-02T13:50:36Z</cp:lastPrinted>
  <dcterms:created xsi:type="dcterms:W3CDTF">2019-04-08T09:55:43Z</dcterms:created>
  <dcterms:modified xsi:type="dcterms:W3CDTF">2025-03-05T12:09:06Z</dcterms:modified>
</cp:coreProperties>
</file>